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599" activeTab="0"/>
  </bookViews>
  <sheets>
    <sheet name="TABLICA 1-3" sheetId="1" r:id="rId1"/>
    <sheet name="TABLICA 4-5" sheetId="2" r:id="rId2"/>
    <sheet name="TABLICA 6" sheetId="3" r:id="rId3"/>
    <sheet name="TABLICA 7" sheetId="4" r:id="rId4"/>
    <sheet name="TABLICA 8" sheetId="5" r:id="rId5"/>
    <sheet name="TABLICA 9" sheetId="6" r:id="rId6"/>
    <sheet name="TABLICA 10" sheetId="7" r:id="rId7"/>
    <sheet name="TABLICA 11" sheetId="8" r:id="rId8"/>
  </sheets>
  <definedNames/>
  <calcPr fullCalcOnLoad="1"/>
</workbook>
</file>

<file path=xl/sharedStrings.xml><?xml version="1.0" encoding="utf-8"?>
<sst xmlns="http://schemas.openxmlformats.org/spreadsheetml/2006/main" count="2455" uniqueCount="1395">
  <si>
    <t xml:space="preserve">  RASHODI ZA USLUGE </t>
  </si>
  <si>
    <t xml:space="preserve">  Usluge promidžbe i informiranja </t>
  </si>
  <si>
    <t xml:space="preserve">  Ostale usluge </t>
  </si>
  <si>
    <t xml:space="preserve">  OSTALI NESPOMENUTI RASHODI POSL. </t>
  </si>
  <si>
    <t xml:space="preserve">  Premije osiguranja </t>
  </si>
  <si>
    <t xml:space="preserve">  Ostali nespomenuti rashodi </t>
  </si>
  <si>
    <t xml:space="preserve">  OSTALI RASHODI </t>
  </si>
  <si>
    <t xml:space="preserve">  IZVANREDNI RASHODI </t>
  </si>
  <si>
    <t xml:space="preserve">  Nepredviđeni rashodi - proračunska pričuva </t>
  </si>
  <si>
    <t xml:space="preserve">  PROIZVEDENA DUGOTRAJNA IMOVINA </t>
  </si>
  <si>
    <t xml:space="preserve">  POSTROJENJA I OPREMA </t>
  </si>
  <si>
    <t xml:space="preserve">  Uredska oprema i namještaj </t>
  </si>
  <si>
    <t xml:space="preserve">  Komunikacijska oprema </t>
  </si>
  <si>
    <t xml:space="preserve">  Oprema za održavanje i zaštitu </t>
  </si>
  <si>
    <t xml:space="preserve">  NEMATERIJALNA PROIZVED. IMOVINA </t>
  </si>
  <si>
    <t xml:space="preserve">  Ulaganje u računalne programe </t>
  </si>
  <si>
    <t>RASHODI POSLOVANJA</t>
  </si>
  <si>
    <t xml:space="preserve">  OSTALI NESP. RASHODI POSLOVANJA </t>
  </si>
  <si>
    <t xml:space="preserve">  Naknade članovima upravnog vijeća </t>
  </si>
  <si>
    <t xml:space="preserve">  RASHODI ZA MATERIJAL I ENERGIJU </t>
  </si>
  <si>
    <t xml:space="preserve">  Uredski materijal i ostali mat.rashodi </t>
  </si>
  <si>
    <t xml:space="preserve">  Sitni inventar </t>
  </si>
  <si>
    <t xml:space="preserve">  Usluge telefona, pošte i prijevoza </t>
  </si>
  <si>
    <t xml:space="preserve">  Intelektualne i osobne usluge  </t>
  </si>
  <si>
    <t xml:space="preserve">  OSTALI NESPOMENUTI RASHODI </t>
  </si>
  <si>
    <t xml:space="preserve">  RASHODI ZA NABAVU NEFIN. IMOVINE </t>
  </si>
  <si>
    <t xml:space="preserve">  KNJIGE, UMJ.DJELA I OSTALE VRIJED. </t>
  </si>
  <si>
    <t xml:space="preserve">  Knjige u knjižnici </t>
  </si>
  <si>
    <t xml:space="preserve">  UKUPNO RASHODI I IZDACI </t>
  </si>
  <si>
    <t xml:space="preserve"> Komunikacijska oprema</t>
  </si>
  <si>
    <t xml:space="preserve"> Oprema za održavanje i zaštitu</t>
  </si>
  <si>
    <t xml:space="preserve"> POSTROJENJA I OPREMA</t>
  </si>
  <si>
    <t xml:space="preserve"> KNJIGE, UMJET.DJELA I OSTALE VRIJEDNOSTI</t>
  </si>
  <si>
    <t xml:space="preserve"> NEMATERIJALNA PROIZVEDENA IMOVINA</t>
  </si>
  <si>
    <t>3237</t>
  </si>
  <si>
    <t xml:space="preserve">  Intelektualne i osobne usluge </t>
  </si>
  <si>
    <t xml:space="preserve">   Reprezentacija</t>
  </si>
  <si>
    <t xml:space="preserve">RASHODI ZA ZAPOSLENE </t>
  </si>
  <si>
    <t xml:space="preserve">Plaće za redovan rad </t>
  </si>
  <si>
    <t xml:space="preserve">OSTALI RASHODI ZA ZAPOSLENE </t>
  </si>
  <si>
    <t xml:space="preserve">Ostali rashodi za zaposlene </t>
  </si>
  <si>
    <t xml:space="preserve">DOPRINOSI NA PLAĆE </t>
  </si>
  <si>
    <t>MATERIJALNI RASHODI</t>
  </si>
  <si>
    <t xml:space="preserve">NAKNADA TROŠKOVA ZAPOSLENIMA </t>
  </si>
  <si>
    <t>Službena putovanja</t>
  </si>
  <si>
    <t>Stručno usavršavanje zaposlenika</t>
  </si>
  <si>
    <t xml:space="preserve">RASHODI ZA MATERIJAL I ENERGIJU </t>
  </si>
  <si>
    <t xml:space="preserve">Uredski materijal i ostali materijalni rashodi </t>
  </si>
  <si>
    <t xml:space="preserve">Energija </t>
  </si>
  <si>
    <t xml:space="preserve">Materijal i djel. za tekuće i invest. održavanje </t>
  </si>
  <si>
    <t>Sitni inventar</t>
  </si>
  <si>
    <t xml:space="preserve">RASHODI ZA USLUGE </t>
  </si>
  <si>
    <t xml:space="preserve">Usluge telefona, pošte i prijevoza </t>
  </si>
  <si>
    <t xml:space="preserve">Usluge tekućeg i investicijskog održavanja </t>
  </si>
  <si>
    <t xml:space="preserve">Komunalne usluge </t>
  </si>
  <si>
    <t xml:space="preserve">Računalne usluge </t>
  </si>
  <si>
    <t xml:space="preserve">OSTALI NESPOMENUTI RASHODI POSL. </t>
  </si>
  <si>
    <t xml:space="preserve">  RASHODI POSLOVANJA</t>
  </si>
  <si>
    <t xml:space="preserve">  FINANCIJSKI RASHODI </t>
  </si>
  <si>
    <t xml:space="preserve">  OSTALI FINANCIJSKI RASHODI</t>
  </si>
  <si>
    <t xml:space="preserve">  Bankarske usluge i usluge platnog prometa</t>
  </si>
  <si>
    <t xml:space="preserve">  Zatezne kamate</t>
  </si>
  <si>
    <t xml:space="preserve">  MATERIJALNI RASHODI</t>
  </si>
  <si>
    <t xml:space="preserve">  OSTALI RASHODI POSLOVANJA</t>
  </si>
  <si>
    <t xml:space="preserve">  Rashodi za protupožarnu zaštitu</t>
  </si>
  <si>
    <t xml:space="preserve">  DONACIJE I OSTALI RASHODI</t>
  </si>
  <si>
    <t xml:space="preserve">  TEKUĆE DONACIJE</t>
  </si>
  <si>
    <t xml:space="preserve">  - Sufinanciranje cijene prijevoza</t>
  </si>
  <si>
    <t xml:space="preserve">  Tekuće donacije u novcu</t>
  </si>
  <si>
    <t xml:space="preserve">  RASHODI ZA MATERIJAL I ENERGIJU</t>
  </si>
  <si>
    <t xml:space="preserve">  Materijal i djelovi za tekuće i invest.održ.</t>
  </si>
  <si>
    <t xml:space="preserve">  RASHODI ZA USLUGE</t>
  </si>
  <si>
    <t xml:space="preserve">  Usluge tekućeg i investicijskog održavanja</t>
  </si>
  <si>
    <t xml:space="preserve">  RASHODI ZA NABAVU NEFIN. IMOVINE</t>
  </si>
  <si>
    <t xml:space="preserve">  DODATNA ULAGANJA NA NEF.IMOVINI</t>
  </si>
  <si>
    <t xml:space="preserve">  DODATNA ULAG. NA GRAĐ.OBJEKTIMA</t>
  </si>
  <si>
    <t xml:space="preserve">  SUBVENCIJE</t>
  </si>
  <si>
    <t xml:space="preserve">  SUBVENCIJE IZVAN JAVNOG SEKTORA</t>
  </si>
  <si>
    <t xml:space="preserve">  Subvencije poljoprivrednicima</t>
  </si>
  <si>
    <t xml:space="preserve">  Materijal i djelovi za održavanje cesta</t>
  </si>
  <si>
    <t xml:space="preserve">  RASHODI ZA  NEPROIZVED. IMOVINU </t>
  </si>
  <si>
    <t xml:space="preserve">  PRIRODNA BOGATSTVA </t>
  </si>
  <si>
    <t xml:space="preserve">  RASHODI ZA PROIZ.DUGOTR. IMOVINU</t>
  </si>
  <si>
    <t xml:space="preserve">  GRAĐEVINSKI OBJEKTI</t>
  </si>
  <si>
    <t xml:space="preserve">  KAPITALNE POMOĆI</t>
  </si>
  <si>
    <t xml:space="preserve">  Geodetsko-katastarske usluge</t>
  </si>
  <si>
    <t xml:space="preserve">  NEMATERIJALNA PROIZVED. IMOVINA</t>
  </si>
  <si>
    <t xml:space="preserve">  Prijenosi Hvarskom vodovodu Jelsa</t>
  </si>
  <si>
    <t xml:space="preserve">  Materijal za tekuće i invest.održavanje jav.rasv.</t>
  </si>
  <si>
    <t xml:space="preserve">  Materijal za tekuće i invest.održavanje </t>
  </si>
  <si>
    <t xml:space="preserve">  Usluge tekućeg i investicijskog održavanja </t>
  </si>
  <si>
    <t xml:space="preserve">  Komunalne usluge </t>
  </si>
  <si>
    <t xml:space="preserve">  KAPITALNE DONACIJE</t>
  </si>
  <si>
    <t xml:space="preserve">  TEKUĆE DONACIJE </t>
  </si>
  <si>
    <t xml:space="preserve">  Tekuće donacije u novcu </t>
  </si>
  <si>
    <t>3236</t>
  </si>
  <si>
    <t xml:space="preserve">  Veterinarske usluge</t>
  </si>
  <si>
    <t xml:space="preserve"> Zdravstvene i veterinarske usluge</t>
  </si>
  <si>
    <t xml:space="preserve">  Sitni inventar</t>
  </si>
  <si>
    <t xml:space="preserve">  Najam prostora za održavanje priredbi</t>
  </si>
  <si>
    <t xml:space="preserve">  Usluge promidžbe i informiranja</t>
  </si>
  <si>
    <t xml:space="preserve">  Intelektualne i osobne usluge -honorari i sl.</t>
  </si>
  <si>
    <t xml:space="preserve">  OSTALI NESPOMENUTI RASHODI POSL.</t>
  </si>
  <si>
    <t xml:space="preserve">  Reprezentacija</t>
  </si>
  <si>
    <t xml:space="preserve">  Ostali nespomenuti rashodi poslovanja</t>
  </si>
  <si>
    <t xml:space="preserve">  Tekuće donacije udrugama u kulturi</t>
  </si>
  <si>
    <t xml:space="preserve">  - Dramski studio mladih Hvar</t>
  </si>
  <si>
    <t xml:space="preserve">  - Folklorno društvo "Šaltin" Hvar</t>
  </si>
  <si>
    <t xml:space="preserve">  - GSU "Stela Maris" Hvar</t>
  </si>
  <si>
    <t xml:space="preserve">  - Donacije polit.strankama zastupljenim u GV</t>
  </si>
  <si>
    <t xml:space="preserve">  NAKNADE GRAĐANIMA I KUĆANSTVIMA</t>
  </si>
  <si>
    <t xml:space="preserve">  NAKNADE GRAĐ. I KUĆ. IZ PRORAČUNA</t>
  </si>
  <si>
    <t xml:space="preserve">  Naknade građanima i kućanstvima u novcu</t>
  </si>
  <si>
    <t xml:space="preserve">  - Jednokratne novčane pomoći</t>
  </si>
  <si>
    <t xml:space="preserve">  Naknade građanima i kućanstvima u naravi</t>
  </si>
  <si>
    <t xml:space="preserve">  - Troškovi borbe protiv ovisnosti</t>
  </si>
  <si>
    <t xml:space="preserve">  - Subvencije boravka djece u vrtiću</t>
  </si>
  <si>
    <t xml:space="preserve">  - Subvencije stacionara</t>
  </si>
  <si>
    <t xml:space="preserve">  - Ostale naknade u naravi</t>
  </si>
  <si>
    <t xml:space="preserve">  Stipendije i školarine</t>
  </si>
  <si>
    <t xml:space="preserve">  - naknade za troškove stanovanja</t>
  </si>
  <si>
    <t xml:space="preserve">  PROIZVEDENA DUGOTRAJNA IMOVINA</t>
  </si>
  <si>
    <t xml:space="preserve">  Dom za starije "Novak Leonidas"</t>
  </si>
  <si>
    <t xml:space="preserve">  RASHODI ZA ZAPOSLENE </t>
  </si>
  <si>
    <t xml:space="preserve">  Plaće za redovan rad </t>
  </si>
  <si>
    <t xml:space="preserve">  OSTALI RASHODI ZA ZAPOSLENE </t>
  </si>
  <si>
    <t xml:space="preserve">  Ostali rashodi za zaposlene </t>
  </si>
  <si>
    <t xml:space="preserve">  DOPRINOSI NA PLAĆE </t>
  </si>
  <si>
    <t xml:space="preserve">  - Pomoći za novorođenu djecu</t>
  </si>
  <si>
    <t xml:space="preserve"> Ostali prihodi od nefinancijske imovine</t>
  </si>
  <si>
    <t xml:space="preserve"> - prihodi od spomeničke rente</t>
  </si>
  <si>
    <t xml:space="preserve"> - naknada za korištenje javnih površina</t>
  </si>
  <si>
    <t xml:space="preserve">  Energija - javna rasvjeta </t>
  </si>
  <si>
    <t>32</t>
  </si>
  <si>
    <t>323</t>
  </si>
  <si>
    <t>3232</t>
  </si>
  <si>
    <t xml:space="preserve">  Gorska služba spašavanja - tekuća donacija</t>
  </si>
  <si>
    <t xml:space="preserve">  DVD Hvar - tekuća donacija</t>
  </si>
  <si>
    <t xml:space="preserve">  - Udruga "Pjover" V.Grablje</t>
  </si>
  <si>
    <t xml:space="preserve">  Održavanje oborinske i fekalne kanalizacije</t>
  </si>
  <si>
    <t xml:space="preserve">  Energija</t>
  </si>
  <si>
    <t xml:space="preserve">  OSTALI NESPOMENUTI RASHODI POSLOVANJA</t>
  </si>
  <si>
    <t xml:space="preserve">  Oprema i namještaj</t>
  </si>
  <si>
    <t xml:space="preserve">  NAKNADE TROŠKOVA ZAPOSLENIMA</t>
  </si>
  <si>
    <t>3212</t>
  </si>
  <si>
    <t xml:space="preserve">  Naknada za prijevoz na posao i s posla</t>
  </si>
  <si>
    <t>Naknada prijevoza na posao i s posla</t>
  </si>
  <si>
    <t xml:space="preserve"> Naknada za prijevoz na posao i s posla</t>
  </si>
  <si>
    <t xml:space="preserve">382 </t>
  </si>
  <si>
    <t>3821</t>
  </si>
  <si>
    <t xml:space="preserve">  Uređenje i održavanje sportskih terena</t>
  </si>
  <si>
    <t xml:space="preserve">  Tekuće donacije vjerskim zajednicama</t>
  </si>
  <si>
    <t>GRAD HVAR</t>
  </si>
  <si>
    <t xml:space="preserve"> Dodatna ulaganja na građevinskim objektima</t>
  </si>
  <si>
    <t xml:space="preserve">  Ostale usluge</t>
  </si>
  <si>
    <t xml:space="preserve">  - kapitalne pomoći iz županijskog proračuna</t>
  </si>
  <si>
    <t xml:space="preserve">  - tekuće pomoći iz državnog proračuna</t>
  </si>
  <si>
    <t xml:space="preserve">  - tekuće pomoći iz županijskog proračuna</t>
  </si>
  <si>
    <t xml:space="preserve">  - kapitalne pomoći iz državnog proračuna</t>
  </si>
  <si>
    <t xml:space="preserve"> - kamate na oročena sredstva</t>
  </si>
  <si>
    <t xml:space="preserve"> - naknade za koncesije na pomorskom dobru</t>
  </si>
  <si>
    <t xml:space="preserve"> - ostale nespomenute kazne</t>
  </si>
  <si>
    <t xml:space="preserve"> - tekuće donacije neprofitnih organizacija</t>
  </si>
  <si>
    <t xml:space="preserve"> - prihodi od prodaje građevinskog zemljišta</t>
  </si>
  <si>
    <t xml:space="preserve"> Prihodi od prodaje stambenih objekata</t>
  </si>
  <si>
    <t xml:space="preserve">  Razvoj sustava zaštite i spašavanja</t>
  </si>
  <si>
    <t>422</t>
  </si>
  <si>
    <t xml:space="preserve">  POSTROJENJA I OPREMA</t>
  </si>
  <si>
    <t>4227</t>
  </si>
  <si>
    <t>421</t>
  </si>
  <si>
    <t>4213</t>
  </si>
  <si>
    <t xml:space="preserve">  Izgradnja javnih površina</t>
  </si>
  <si>
    <t>/u kunama/</t>
  </si>
  <si>
    <t xml:space="preserve">  Naknade članovima vijeća za koncesije</t>
  </si>
  <si>
    <t xml:space="preserve"> PRIHODI OD POREZA</t>
  </si>
  <si>
    <t xml:space="preserve"> POREZ I PRIREZ NA DOHODAK</t>
  </si>
  <si>
    <t xml:space="preserve"> Porez i prirez na doh. od nesamostalnog rada</t>
  </si>
  <si>
    <t xml:space="preserve"> Porez i prirez na doh. od samostalnih djelatnosti</t>
  </si>
  <si>
    <t xml:space="preserve"> Porez i prirez na doh. od imovine i imov.prava</t>
  </si>
  <si>
    <t xml:space="preserve"> Porez i prirez na dohodak po godišnjoj prijavi</t>
  </si>
  <si>
    <t xml:space="preserve"> POREZ NA IMOVINU</t>
  </si>
  <si>
    <t xml:space="preserve"> Stalni porezi na nepokretnu imovinu</t>
  </si>
  <si>
    <t xml:space="preserve"> Povremeni porezi na imovinu</t>
  </si>
  <si>
    <t xml:space="preserve"> POREZI NA ROBU I USLUGE</t>
  </si>
  <si>
    <t xml:space="preserve"> Porez na promet </t>
  </si>
  <si>
    <t xml:space="preserve"> P O M O Ć I</t>
  </si>
  <si>
    <t xml:space="preserve"> Tekuće pomoći iz proračuna</t>
  </si>
  <si>
    <t xml:space="preserve"> Kapitalne pomoći iz proračuna</t>
  </si>
  <si>
    <t xml:space="preserve"> PRIHODI OD IMOVINE</t>
  </si>
  <si>
    <t xml:space="preserve"> PRIHODI OD FINANCIJSKE IMOVINE</t>
  </si>
  <si>
    <t xml:space="preserve"> Kamate na oročena sredstva i depozite po viđenju</t>
  </si>
  <si>
    <t xml:space="preserve"> PRIHODI OD NEFINANCIJSKE IMOVINE</t>
  </si>
  <si>
    <t xml:space="preserve"> Naknada za koncesije</t>
  </si>
  <si>
    <t xml:space="preserve"> Prihodi od zakupa i iznajmljivanja imovine</t>
  </si>
  <si>
    <t xml:space="preserve"> PRIH. OD  PRISTOJBI I PO POSEBNIM PROPISIMA</t>
  </si>
  <si>
    <t xml:space="preserve"> Gradske pristojbe i naknade</t>
  </si>
  <si>
    <t xml:space="preserve"> PRIHODI PO POSEBNIM PROPISIMA</t>
  </si>
  <si>
    <t xml:space="preserve"> Ostale kazne</t>
  </si>
  <si>
    <t xml:space="preserve"> DONACIJE OD PRAVNIH I FIZIČKIH OSOBA</t>
  </si>
  <si>
    <t xml:space="preserve"> Tekuće donacije</t>
  </si>
  <si>
    <t xml:space="preserve"> PRIHODI OD PRODAJE MATERIJALNE IMOVINE</t>
  </si>
  <si>
    <t xml:space="preserve"> Prihodi od prodaje zemljišta</t>
  </si>
  <si>
    <t xml:space="preserve"> PRIHODI OD PRODAJE GRAĐEVIN.OBJEKATA</t>
  </si>
  <si>
    <t xml:space="preserve"> RASHODI ZA ZAPOSLENE</t>
  </si>
  <si>
    <t xml:space="preserve"> Plaće za redovan rad</t>
  </si>
  <si>
    <t xml:space="preserve"> Ostali rashodi za zaposlene</t>
  </si>
  <si>
    <t xml:space="preserve"> MATERIJALNI RASHODI</t>
  </si>
  <si>
    <t xml:space="preserve"> Službena putovanja</t>
  </si>
  <si>
    <t xml:space="preserve"> Stručno usavršavanje zaposlenika</t>
  </si>
  <si>
    <t xml:space="preserve"> Uredski materijal i ostali materijalni rashodi</t>
  </si>
  <si>
    <t xml:space="preserve"> Energija</t>
  </si>
  <si>
    <t xml:space="preserve"> Materijal i djelovi za tekuće i invest.održavanje</t>
  </si>
  <si>
    <t xml:space="preserve"> Sitni inventar</t>
  </si>
  <si>
    <t xml:space="preserve"> Usluge telefona, pošte i prijevoza</t>
  </si>
  <si>
    <t xml:space="preserve">  Održavanje i sanacija divljih odlagališta otpada</t>
  </si>
  <si>
    <t xml:space="preserve"> Usluge tekućeg i investicijskog održavanja</t>
  </si>
  <si>
    <t xml:space="preserve"> Usluge promidžbe i informiranja</t>
  </si>
  <si>
    <t xml:space="preserve"> Komunalne usluge</t>
  </si>
  <si>
    <t xml:space="preserve"> Zakupnine i najamnine</t>
  </si>
  <si>
    <t xml:space="preserve"> Intelektualne i osobne usluge</t>
  </si>
  <si>
    <t xml:space="preserve"> Računalne usluge</t>
  </si>
  <si>
    <t xml:space="preserve"> Ostale usluge</t>
  </si>
  <si>
    <t xml:space="preserve"> Ostali nespomenuti rashodi poslovanja</t>
  </si>
  <si>
    <t xml:space="preserve"> Premije osiguranja</t>
  </si>
  <si>
    <t xml:space="preserve"> Reprezentacija</t>
  </si>
  <si>
    <t xml:space="preserve"> FINANCIJSKI RASHODI</t>
  </si>
  <si>
    <t xml:space="preserve"> Bankarske usluge i usluge platnog prometa</t>
  </si>
  <si>
    <t xml:space="preserve"> Zatezne kamate</t>
  </si>
  <si>
    <t xml:space="preserve"> SUBVENCIJE</t>
  </si>
  <si>
    <t xml:space="preserve"> Subvencije poljoprivrednicima, obrtnicima i poduzetnicima</t>
  </si>
  <si>
    <t xml:space="preserve"> NAKNADE GRAĐANIMA I KUĆANSTVIMA</t>
  </si>
  <si>
    <t xml:space="preserve"> Naknade građanima i kućanstvima u novcu</t>
  </si>
  <si>
    <t xml:space="preserve"> Naknade građanima i kućanstvima u naravi</t>
  </si>
  <si>
    <t xml:space="preserve"> Tekuće donacije u novcu</t>
  </si>
  <si>
    <t xml:space="preserve"> Kapitalne donacije neprofitnim organizacijama</t>
  </si>
  <si>
    <t xml:space="preserve"> Nepredviđeni rashodi do visine proračunske pričuve</t>
  </si>
  <si>
    <t xml:space="preserve"> Kapitalne pomoći trg. društvima u javnom sektoru</t>
  </si>
  <si>
    <t xml:space="preserve"> RASHODI ZA NABAVU NEFINANCIJSKE IMOVINE</t>
  </si>
  <si>
    <t xml:space="preserve"> Zemljište</t>
  </si>
  <si>
    <t xml:space="preserve"> Poslovni objekti</t>
  </si>
  <si>
    <t xml:space="preserve"> Uredska oprema i namještaj</t>
  </si>
  <si>
    <t xml:space="preserve"> Knjige u knjižnicama</t>
  </si>
  <si>
    <t xml:space="preserve"> Ulaganje u računalne programe</t>
  </si>
  <si>
    <t xml:space="preserve">        B.  RAČUN ZADUŽIVANJA / FINANCIRANJA:</t>
  </si>
  <si>
    <t xml:space="preserve">        A.  RAČUN PRIHODA I RASHODA </t>
  </si>
  <si>
    <t xml:space="preserve">        UKUPNO PRIHODI I PRIMICI</t>
  </si>
  <si>
    <t xml:space="preserve">        UKUPNO RASHODI I IZDACI</t>
  </si>
  <si>
    <t xml:space="preserve">        RAZLIKA  VIŠAK/MANJAK</t>
  </si>
  <si>
    <t xml:space="preserve"> PRIHODI  POSLOVANJA</t>
  </si>
  <si>
    <t xml:space="preserve"> - porez na kuće za odmor</t>
  </si>
  <si>
    <t xml:space="preserve"> - porez na korištenje javnih površina</t>
  </si>
  <si>
    <t xml:space="preserve"> - porez na promet nekretnina</t>
  </si>
  <si>
    <t xml:space="preserve"> - porez na potrošnju</t>
  </si>
  <si>
    <t xml:space="preserve"> - porez na tvrtku odnosno naziv</t>
  </si>
  <si>
    <t xml:space="preserve"> - prihodi od prodaje državnih biljega</t>
  </si>
  <si>
    <t xml:space="preserve"> - boravišne pristojbe</t>
  </si>
  <si>
    <t xml:space="preserve"> - komunalni doprinosi</t>
  </si>
  <si>
    <t xml:space="preserve"> - komunalne naknade</t>
  </si>
  <si>
    <t xml:space="preserve"> OSTALI RASHODI ZA ZAPOSLENE</t>
  </si>
  <si>
    <t xml:space="preserve"> NAKNADE TROŠKOVA ZAPOSLENIMA</t>
  </si>
  <si>
    <t xml:space="preserve"> - ostale naknade utvrđene gradskom odlukom</t>
  </si>
  <si>
    <t xml:space="preserve"> RASHODI ZA MATERIJAL I ENERGIJU</t>
  </si>
  <si>
    <t xml:space="preserve"> RASHODI ZA USLUGE</t>
  </si>
  <si>
    <t xml:space="preserve"> OSTALI NESPOMENUTI RASHODI POSLOVANJA</t>
  </si>
  <si>
    <t xml:space="preserve"> OSTALI FINANCIJSKI RASHODI</t>
  </si>
  <si>
    <t xml:space="preserve"> SUBVENCIJE IZVAN JAVNOG SEKTORA</t>
  </si>
  <si>
    <t xml:space="preserve"> TEKUĆE DONACIJE</t>
  </si>
  <si>
    <t xml:space="preserve"> KAPITALNE DONACIJE</t>
  </si>
  <si>
    <t xml:space="preserve"> IZVANREDNI RASHODI</t>
  </si>
  <si>
    <t xml:space="preserve"> KAPITALNE POMOĆI</t>
  </si>
  <si>
    <t xml:space="preserve"> MATERIJALNA IMOVINA - PRIRODNA BOGATSTVA</t>
  </si>
  <si>
    <t xml:space="preserve"> GRAĐEVINSKI OBJEKTI</t>
  </si>
  <si>
    <t xml:space="preserve"> R A S H O D I     P O S L O V A NJ A</t>
  </si>
  <si>
    <t xml:space="preserve">  MATERIJALNI RASHODI </t>
  </si>
  <si>
    <t>3221</t>
  </si>
  <si>
    <t xml:space="preserve">  Uredski i ostali materijal</t>
  </si>
  <si>
    <t xml:space="preserve">  Intelektualne i osobne usluge</t>
  </si>
  <si>
    <t xml:space="preserve">  Uredski materijal i ostali materijalni rashodi</t>
  </si>
  <si>
    <t xml:space="preserve"> - prih. na temelju refund. rashoda prethod. god.</t>
  </si>
  <si>
    <t xml:space="preserve"> - prihodi od ulazaka u tvrđavu "Španjola"</t>
  </si>
  <si>
    <t xml:space="preserve">  Materijal i djelovi za tekuće i invest. održavanje</t>
  </si>
  <si>
    <t xml:space="preserve">  - Udruga turističkih vodiča Hvar</t>
  </si>
  <si>
    <t xml:space="preserve"> IZDACI ZA FINANC. IMOVINU I OTPLATE ZAJMOVA</t>
  </si>
  <si>
    <t xml:space="preserve"> GLAVA 00102:   DJEČJI VRTIĆ HVAR</t>
  </si>
  <si>
    <t xml:space="preserve">  Prihodi vodnog gospodarsta</t>
  </si>
  <si>
    <t xml:space="preserve"> KOMUNALNI DOPRINOSI I NAKNADE</t>
  </si>
  <si>
    <t xml:space="preserve"> Komunalni doprinosi</t>
  </si>
  <si>
    <t xml:space="preserve"> Komunalne naknade</t>
  </si>
  <si>
    <t xml:space="preserve"> Prihodi od pružanja usluga</t>
  </si>
  <si>
    <t xml:space="preserve"> Ostali nespomenuti prihodi</t>
  </si>
  <si>
    <t xml:space="preserve"> KAZNE, UPRAVNE MJERE I OSTALI PRIHODI</t>
  </si>
  <si>
    <t xml:space="preserve"> K A Z N E  I  UPRAVNE MJERE</t>
  </si>
  <si>
    <t>329</t>
  </si>
  <si>
    <t xml:space="preserve"> - prihodi od nak. za eksploatac.mineralnih sirovina</t>
  </si>
  <si>
    <t>42</t>
  </si>
  <si>
    <t xml:space="preserve">  RASH. ZA NABAVU PROIZV. DUGOTRAJ.IMOVINE</t>
  </si>
  <si>
    <t xml:space="preserve">  Uređaji, strojevi i oprema za ostale namjene</t>
  </si>
  <si>
    <t xml:space="preserve"> Uređaji, strojevi i oprema za ostale namjene</t>
  </si>
  <si>
    <t>OSTALI NESPOMENUTI RASHODI POSLOVANJA</t>
  </si>
  <si>
    <t>4214</t>
  </si>
  <si>
    <t xml:space="preserve">  Ostali građevinski objekti - gradsko groblje</t>
  </si>
  <si>
    <t xml:space="preserve"> Ostali građevinski objekti</t>
  </si>
  <si>
    <t>324</t>
  </si>
  <si>
    <t xml:space="preserve">NAKNADA TROŠ. OSOBAMA IZVAN RAD.ODNOSA </t>
  </si>
  <si>
    <t>3241</t>
  </si>
  <si>
    <t xml:space="preserve"> Naknada troškova osobama izvan radnog odnosa</t>
  </si>
  <si>
    <t xml:space="preserve"> Porezi na korištenje dobara ili izvođ.aktivnosti</t>
  </si>
  <si>
    <t xml:space="preserve"> UPRAVNE I ADMINISTRATIVNE PRISTOJBE</t>
  </si>
  <si>
    <t xml:space="preserve"> Ostale upravne pristojbe i naknade</t>
  </si>
  <si>
    <t xml:space="preserve"> Ostale pristojbe i naknade</t>
  </si>
  <si>
    <t xml:space="preserve"> PLAĆE (BRUTO)</t>
  </si>
  <si>
    <t xml:space="preserve"> DOPRINOSI NA PLAĆE</t>
  </si>
  <si>
    <t xml:space="preserve"> Doprinosi za obvezno zdravstveno osiguranje</t>
  </si>
  <si>
    <t xml:space="preserve"> Doprinosi za obv.osig. u sluč. nezaposlenosti</t>
  </si>
  <si>
    <t>3214</t>
  </si>
  <si>
    <t xml:space="preserve"> Ostale naknade troškova zaposlenima</t>
  </si>
  <si>
    <t xml:space="preserve"> Naknada za rad predstavničkih i izvršnih tijela, povjer. i sl.</t>
  </si>
  <si>
    <t xml:space="preserve"> OSTALI RASHODI</t>
  </si>
  <si>
    <t xml:space="preserve"> RASH. ZA NABAVU NEPROIZVED. DUGOTR. IMOVINE</t>
  </si>
  <si>
    <t xml:space="preserve"> Ceste i ostali prometni objekti</t>
  </si>
  <si>
    <t>4263</t>
  </si>
  <si>
    <t xml:space="preserve"> Umjetnička, literalna i znanstvena djela (prostor.planovi) </t>
  </si>
  <si>
    <t>PLAĆE (Bruto)</t>
  </si>
  <si>
    <t xml:space="preserve">Doprinosi za obvezno zdravstveno osiguranje </t>
  </si>
  <si>
    <t xml:space="preserve">Doprinos za obvezno osig u slučaju nezaposlenosti </t>
  </si>
  <si>
    <t>Ostale naknade troškova zaposlenima</t>
  </si>
  <si>
    <t xml:space="preserve">  PLAĆE (Bruto)</t>
  </si>
  <si>
    <t xml:space="preserve"> OSTALI PRIHODI</t>
  </si>
  <si>
    <t xml:space="preserve"> Ostali prihodi</t>
  </si>
  <si>
    <t xml:space="preserve"> RASHODI ZA NABAVU PROIZV. DUGOTR. IMOVINE</t>
  </si>
  <si>
    <t xml:space="preserve">  Dodatna ulaganja na Arsenalu sa Fontikom</t>
  </si>
  <si>
    <t>4212</t>
  </si>
  <si>
    <t xml:space="preserve"> - prihodi od naplate NUV-a</t>
  </si>
  <si>
    <t>3295</t>
  </si>
  <si>
    <t xml:space="preserve"> Pristojbe i naknade</t>
  </si>
  <si>
    <t xml:space="preserve">   RASHODI ZA USLUGE</t>
  </si>
  <si>
    <t xml:space="preserve">   Usluge promidžbe i informiranja</t>
  </si>
  <si>
    <t xml:space="preserve">  Pristojbe i naknade</t>
  </si>
  <si>
    <t xml:space="preserve">  Smještaj i prehrana sezonskih policajaca</t>
  </si>
  <si>
    <t xml:space="preserve">  Otkup zemljišta za ceste i puteve</t>
  </si>
  <si>
    <t>3239</t>
  </si>
  <si>
    <t xml:space="preserve">  Otkup zemljišta (za izgradnju groblja)</t>
  </si>
  <si>
    <t xml:space="preserve">  Ostale usluge (čišćenje obalnog pojasa i sl.) </t>
  </si>
  <si>
    <t xml:space="preserve">  Doprinosi za obvezno zdravstveno osiguranje </t>
  </si>
  <si>
    <t xml:space="preserve">  Doprinos za obvezno osig u slučaju nezaposlenosti </t>
  </si>
  <si>
    <t xml:space="preserve">   Naknada troškova osobama izvan radnog odnosa</t>
  </si>
  <si>
    <t xml:space="preserve">  - vodni doprinos (8% doznaka Hrv.voda)</t>
  </si>
  <si>
    <t>Ostale usluge</t>
  </si>
  <si>
    <t xml:space="preserve">3235 </t>
  </si>
  <si>
    <t>Zakupnine i najamnine</t>
  </si>
  <si>
    <t xml:space="preserve">   Nak. članovima GV, zamjen.gradonač. i rad. tijelima</t>
  </si>
  <si>
    <t>Gradski proračun</t>
  </si>
  <si>
    <t xml:space="preserve"> PRIH. OD PRODAJE NEFINANCIJSKE IMOVINE</t>
  </si>
  <si>
    <t xml:space="preserve"> - prih. od prodaje stanova i ostalih stamb.objekata</t>
  </si>
  <si>
    <t xml:space="preserve"> NAKNADA TROŠK. OSOBAMA IZVAN RAD.ODNOSA</t>
  </si>
  <si>
    <t xml:space="preserve"> 642</t>
  </si>
  <si>
    <t xml:space="preserve"> 6421</t>
  </si>
  <si>
    <t xml:space="preserve"> 64214</t>
  </si>
  <si>
    <t xml:space="preserve"> 6422</t>
  </si>
  <si>
    <t xml:space="preserve"> 64225</t>
  </si>
  <si>
    <t xml:space="preserve"> 6423</t>
  </si>
  <si>
    <t xml:space="preserve"> 64231</t>
  </si>
  <si>
    <t xml:space="preserve"> 64236</t>
  </si>
  <si>
    <t xml:space="preserve"> 64239</t>
  </si>
  <si>
    <t xml:space="preserve"> 65</t>
  </si>
  <si>
    <t xml:space="preserve"> 651</t>
  </si>
  <si>
    <t xml:space="preserve"> 6512</t>
  </si>
  <si>
    <t xml:space="preserve"> 65129</t>
  </si>
  <si>
    <t xml:space="preserve"> 6513</t>
  </si>
  <si>
    <t xml:space="preserve"> 65139</t>
  </si>
  <si>
    <t xml:space="preserve"> 6514</t>
  </si>
  <si>
    <t xml:space="preserve"> 65141</t>
  </si>
  <si>
    <t xml:space="preserve"> 652</t>
  </si>
  <si>
    <t xml:space="preserve"> 6522</t>
  </si>
  <si>
    <t xml:space="preserve"> 65221</t>
  </si>
  <si>
    <t xml:space="preserve"> 6526</t>
  </si>
  <si>
    <t xml:space="preserve"> 65264</t>
  </si>
  <si>
    <t xml:space="preserve"> 65266</t>
  </si>
  <si>
    <t xml:space="preserve"> 653</t>
  </si>
  <si>
    <t xml:space="preserve"> 6531</t>
  </si>
  <si>
    <t xml:space="preserve"> 65311</t>
  </si>
  <si>
    <t xml:space="preserve"> 6532</t>
  </si>
  <si>
    <t xml:space="preserve"> 65321</t>
  </si>
  <si>
    <t xml:space="preserve"> 66</t>
  </si>
  <si>
    <t xml:space="preserve"> 661</t>
  </si>
  <si>
    <t xml:space="preserve"> 6615</t>
  </si>
  <si>
    <t xml:space="preserve"> 66151</t>
  </si>
  <si>
    <t xml:space="preserve"> 663</t>
  </si>
  <si>
    <t xml:space="preserve"> 6631</t>
  </si>
  <si>
    <t xml:space="preserve"> 66312</t>
  </si>
  <si>
    <t xml:space="preserve"> 68</t>
  </si>
  <si>
    <t xml:space="preserve"> 681</t>
  </si>
  <si>
    <t xml:space="preserve"> 6819</t>
  </si>
  <si>
    <t xml:space="preserve"> 68191</t>
  </si>
  <si>
    <t xml:space="preserve"> 683</t>
  </si>
  <si>
    <t xml:space="preserve"> 6831</t>
  </si>
  <si>
    <t xml:space="preserve"> 7</t>
  </si>
  <si>
    <t xml:space="preserve"> 71</t>
  </si>
  <si>
    <t xml:space="preserve"> 711</t>
  </si>
  <si>
    <t xml:space="preserve"> 7111</t>
  </si>
  <si>
    <t xml:space="preserve"> 71112</t>
  </si>
  <si>
    <t xml:space="preserve"> 72</t>
  </si>
  <si>
    <t xml:space="preserve"> 721</t>
  </si>
  <si>
    <t xml:space="preserve"> 7211</t>
  </si>
  <si>
    <t xml:space="preserve"> 72119</t>
  </si>
  <si>
    <t xml:space="preserve"> 6</t>
  </si>
  <si>
    <t xml:space="preserve"> 61</t>
  </si>
  <si>
    <t xml:space="preserve"> 611</t>
  </si>
  <si>
    <t xml:space="preserve"> 6111</t>
  </si>
  <si>
    <t xml:space="preserve"> 6112</t>
  </si>
  <si>
    <t xml:space="preserve"> 6113</t>
  </si>
  <si>
    <t xml:space="preserve"> 6114</t>
  </si>
  <si>
    <t xml:space="preserve"> 613</t>
  </si>
  <si>
    <t xml:space="preserve"> 6131</t>
  </si>
  <si>
    <t xml:space="preserve"> 61314</t>
  </si>
  <si>
    <t xml:space="preserve"> 61315</t>
  </si>
  <si>
    <t xml:space="preserve"> 6134</t>
  </si>
  <si>
    <t xml:space="preserve"> 61341</t>
  </si>
  <si>
    <t xml:space="preserve"> 614</t>
  </si>
  <si>
    <t xml:space="preserve"> 6142</t>
  </si>
  <si>
    <t xml:space="preserve"> 61424</t>
  </si>
  <si>
    <t xml:space="preserve"> 6145</t>
  </si>
  <si>
    <t xml:space="preserve"> 61453</t>
  </si>
  <si>
    <t xml:space="preserve"> 63</t>
  </si>
  <si>
    <t xml:space="preserve"> 633</t>
  </si>
  <si>
    <t xml:space="preserve"> 6331</t>
  </si>
  <si>
    <t xml:space="preserve"> 63311</t>
  </si>
  <si>
    <t xml:space="preserve"> 63312</t>
  </si>
  <si>
    <t xml:space="preserve"> 6332</t>
  </si>
  <si>
    <t xml:space="preserve"> 63321</t>
  </si>
  <si>
    <t xml:space="preserve"> 63322</t>
  </si>
  <si>
    <t xml:space="preserve"> 634</t>
  </si>
  <si>
    <t xml:space="preserve"> 6342</t>
  </si>
  <si>
    <t xml:space="preserve"> 63425</t>
  </si>
  <si>
    <t xml:space="preserve"> 64</t>
  </si>
  <si>
    <t xml:space="preserve"> 641</t>
  </si>
  <si>
    <t xml:space="preserve"> 6413</t>
  </si>
  <si>
    <t xml:space="preserve"> 64131</t>
  </si>
  <si>
    <t xml:space="preserve"> 64132</t>
  </si>
  <si>
    <t xml:space="preserve"> 3</t>
  </si>
  <si>
    <t xml:space="preserve"> 31</t>
  </si>
  <si>
    <t xml:space="preserve"> 311</t>
  </si>
  <si>
    <t xml:space="preserve"> 3111</t>
  </si>
  <si>
    <t xml:space="preserve"> 312</t>
  </si>
  <si>
    <t xml:space="preserve"> 3121</t>
  </si>
  <si>
    <t xml:space="preserve"> 313</t>
  </si>
  <si>
    <t xml:space="preserve"> 3132</t>
  </si>
  <si>
    <t xml:space="preserve"> 3133</t>
  </si>
  <si>
    <t xml:space="preserve"> 32</t>
  </si>
  <si>
    <t xml:space="preserve"> 321</t>
  </si>
  <si>
    <t xml:space="preserve"> 3211</t>
  </si>
  <si>
    <t xml:space="preserve"> 3212</t>
  </si>
  <si>
    <t xml:space="preserve"> 3213</t>
  </si>
  <si>
    <t xml:space="preserve"> 3214</t>
  </si>
  <si>
    <t xml:space="preserve"> 322</t>
  </si>
  <si>
    <t xml:space="preserve"> 3221</t>
  </si>
  <si>
    <t xml:space="preserve"> 3223</t>
  </si>
  <si>
    <t xml:space="preserve"> 3224</t>
  </si>
  <si>
    <t xml:space="preserve"> 3225</t>
  </si>
  <si>
    <t xml:space="preserve"> 323</t>
  </si>
  <si>
    <t xml:space="preserve"> 3231</t>
  </si>
  <si>
    <t xml:space="preserve"> 3232</t>
  </si>
  <si>
    <t xml:space="preserve"> 3233</t>
  </si>
  <si>
    <t xml:space="preserve"> 3234</t>
  </si>
  <si>
    <t xml:space="preserve"> 3235</t>
  </si>
  <si>
    <t xml:space="preserve"> 3236</t>
  </si>
  <si>
    <t xml:space="preserve"> 3237</t>
  </si>
  <si>
    <t xml:space="preserve"> 3238</t>
  </si>
  <si>
    <t xml:space="preserve"> 3239</t>
  </si>
  <si>
    <t xml:space="preserve"> 324</t>
  </si>
  <si>
    <t xml:space="preserve"> 3241</t>
  </si>
  <si>
    <t xml:space="preserve"> 329</t>
  </si>
  <si>
    <t xml:space="preserve"> 3291</t>
  </si>
  <si>
    <t xml:space="preserve"> 3292</t>
  </si>
  <si>
    <t xml:space="preserve"> 3293</t>
  </si>
  <si>
    <t xml:space="preserve"> 3294</t>
  </si>
  <si>
    <t xml:space="preserve"> 3295</t>
  </si>
  <si>
    <t xml:space="preserve"> 3299</t>
  </si>
  <si>
    <t xml:space="preserve"> 34</t>
  </si>
  <si>
    <t xml:space="preserve"> 343</t>
  </si>
  <si>
    <t xml:space="preserve"> 3431</t>
  </si>
  <si>
    <t xml:space="preserve"> 3433</t>
  </si>
  <si>
    <t xml:space="preserve"> 35</t>
  </si>
  <si>
    <t xml:space="preserve"> 352</t>
  </si>
  <si>
    <t xml:space="preserve"> 3523</t>
  </si>
  <si>
    <t xml:space="preserve"> 37</t>
  </si>
  <si>
    <t xml:space="preserve"> 372</t>
  </si>
  <si>
    <t xml:space="preserve"> 3721</t>
  </si>
  <si>
    <t xml:space="preserve"> 3722</t>
  </si>
  <si>
    <t xml:space="preserve"> 38</t>
  </si>
  <si>
    <t xml:space="preserve"> 381</t>
  </si>
  <si>
    <t xml:space="preserve"> 3811</t>
  </si>
  <si>
    <t xml:space="preserve"> 382</t>
  </si>
  <si>
    <t xml:space="preserve"> 3821</t>
  </si>
  <si>
    <t xml:space="preserve"> 385</t>
  </si>
  <si>
    <t xml:space="preserve"> 3851</t>
  </si>
  <si>
    <t xml:space="preserve"> 386</t>
  </si>
  <si>
    <t xml:space="preserve"> 3861</t>
  </si>
  <si>
    <t xml:space="preserve"> 4</t>
  </si>
  <si>
    <t xml:space="preserve"> 41</t>
  </si>
  <si>
    <t xml:space="preserve"> 411</t>
  </si>
  <si>
    <t xml:space="preserve"> 4111</t>
  </si>
  <si>
    <t xml:space="preserve"> 42</t>
  </si>
  <si>
    <t xml:space="preserve"> 421</t>
  </si>
  <si>
    <t xml:space="preserve"> 4212</t>
  </si>
  <si>
    <t xml:space="preserve"> 4213</t>
  </si>
  <si>
    <t xml:space="preserve"> 4214</t>
  </si>
  <si>
    <t xml:space="preserve"> 422</t>
  </si>
  <si>
    <t xml:space="preserve"> 4221</t>
  </si>
  <si>
    <t xml:space="preserve"> 4222</t>
  </si>
  <si>
    <t xml:space="preserve"> 4223</t>
  </si>
  <si>
    <t xml:space="preserve"> 4227</t>
  </si>
  <si>
    <t xml:space="preserve"> 424</t>
  </si>
  <si>
    <t xml:space="preserve"> 4241</t>
  </si>
  <si>
    <t xml:space="preserve"> 426</t>
  </si>
  <si>
    <t xml:space="preserve"> 4262</t>
  </si>
  <si>
    <t xml:space="preserve"> 4263</t>
  </si>
  <si>
    <t xml:space="preserve"> 45</t>
  </si>
  <si>
    <t xml:space="preserve"> 451</t>
  </si>
  <si>
    <t xml:space="preserve"> 4511</t>
  </si>
  <si>
    <t xml:space="preserve"> 5</t>
  </si>
  <si>
    <t xml:space="preserve"> NAKNADE GRAĐANIMA I KUĆANSTVIMA IZ PRORAČ.</t>
  </si>
  <si>
    <t xml:space="preserve"> DODATNA ULAGANJA NA GRAĐEVIN. OBJEKTIMA</t>
  </si>
  <si>
    <t xml:space="preserve"> RASHODI ZA DODATNA ULAGANJA NA NEFIN. IMOVINI</t>
  </si>
  <si>
    <t xml:space="preserve"> Porez i prirez na doh. od kapitala</t>
  </si>
  <si>
    <t xml:space="preserve"> 64229</t>
  </si>
  <si>
    <t xml:space="preserve"> - prihodi od davanja na korištenje imovine</t>
  </si>
  <si>
    <t xml:space="preserve"> 6429</t>
  </si>
  <si>
    <t xml:space="preserve"> Ostali prihodi od nefinanc.imovine</t>
  </si>
  <si>
    <t xml:space="preserve"> 64299</t>
  </si>
  <si>
    <t xml:space="preserve"> - naknade za legalizaciju objekata</t>
  </si>
  <si>
    <t xml:space="preserve"> 6341</t>
  </si>
  <si>
    <t xml:space="preserve"> 63415</t>
  </si>
  <si>
    <t xml:space="preserve"> 6415</t>
  </si>
  <si>
    <t xml:space="preserve"> 64151</t>
  </si>
  <si>
    <t xml:space="preserve">  - tekuća pomoć Fonda za zaštitu okoliša </t>
  </si>
  <si>
    <t xml:space="preserve"> PRIH.OD PRODAJE ROBA TE PRUŽENIH USLUGA</t>
  </si>
  <si>
    <t xml:space="preserve"> PRIH.OD PRODAJE PROIZVED.DUGOTRAJNE IMOVINE</t>
  </si>
  <si>
    <t>Indeks
4/3</t>
  </si>
  <si>
    <t>Brojčana
oznaka</t>
  </si>
  <si>
    <t>N A Z I V</t>
  </si>
  <si>
    <t xml:space="preserve">   GRADSKO VIJEĆE, GRADONAČELNIK I GRADSKA UPRAVA</t>
  </si>
  <si>
    <t xml:space="preserve">   DJEČJI VRTIĆ HVAR</t>
  </si>
  <si>
    <t xml:space="preserve">   GRADSKA KNJIŽNICA  I ČITAONICA HVAR                     </t>
  </si>
  <si>
    <t xml:space="preserve">  Razdjel: 001</t>
  </si>
  <si>
    <t xml:space="preserve">  Glava: 00101</t>
  </si>
  <si>
    <t xml:space="preserve">  Glava: 00102</t>
  </si>
  <si>
    <t xml:space="preserve">  Glava: 00103</t>
  </si>
  <si>
    <t xml:space="preserve">  PREDSTAVNIČKA I IZVRŠNA TIJELA, GRADSKA UPRAVA
  TE PRORAČUNSKI KORISNICI</t>
  </si>
  <si>
    <t>BROJČANA OZNAKA, NAZIV I RAČUN</t>
  </si>
  <si>
    <t xml:space="preserve">   GLAVA 00101:    GRADSKO VIJEĆE, GRADONAČELNIK
                                   I GRADSKA UPRAVA</t>
  </si>
  <si>
    <t xml:space="preserve">   U K U P N O </t>
  </si>
  <si>
    <t xml:space="preserve"> PRIH.OD PROD.ROBA, PRUŽENIH USL. I DONACIJE</t>
  </si>
  <si>
    <t xml:space="preserve"> 8</t>
  </si>
  <si>
    <t xml:space="preserve"> - naknade za ostale koncesije</t>
  </si>
  <si>
    <t xml:space="preserve"> 64219</t>
  </si>
  <si>
    <t xml:space="preserve"> 3227</t>
  </si>
  <si>
    <t xml:space="preserve"> Službena, radna i zaštitna odjeća i obuća</t>
  </si>
  <si>
    <t xml:space="preserve"> IZDACI ZA DANE ZAJMOVE</t>
  </si>
  <si>
    <t xml:space="preserve">  OSTALI RASHODI</t>
  </si>
  <si>
    <t xml:space="preserve">  Održavanje-uređenje grad.groblja i mrtvačnice</t>
  </si>
  <si>
    <t>3234</t>
  </si>
  <si>
    <t xml:space="preserve">  Komunalne usluge (odvoz smeća sa Paklenih otoka)</t>
  </si>
  <si>
    <t xml:space="preserve">  - Udruga Veterana Momp "ZVIR" o.Hvar</t>
  </si>
  <si>
    <t xml:space="preserve">  - Udruga "Forske užance" Hvar</t>
  </si>
  <si>
    <t xml:space="preserve">  - Darovi djeci predškolskog uzrasta</t>
  </si>
  <si>
    <t>45</t>
  </si>
  <si>
    <t>451</t>
  </si>
  <si>
    <t xml:space="preserve">  DODATNA ULAGANJA NA GRAĐ.OBJEKTIMA</t>
  </si>
  <si>
    <t>4511</t>
  </si>
  <si>
    <t xml:space="preserve"> Program 2001:   Predškolski odgoj</t>
  </si>
  <si>
    <t xml:space="preserve"> Program 3001:   Knjižnična djelatnost</t>
  </si>
  <si>
    <t xml:space="preserve"> T.projekt T3001 02: Kupnja knjižne građe i opreme</t>
  </si>
  <si>
    <t xml:space="preserve">  Računalne usluge</t>
  </si>
  <si>
    <t>3227</t>
  </si>
  <si>
    <t>Službena, radna i zaštitna odjeća i obuća</t>
  </si>
  <si>
    <t xml:space="preserve">        POKRIĆE IZ VIŠKOVA PRETHODNIH GODINA</t>
  </si>
  <si>
    <t xml:space="preserve"> -prihodi od pozitivnih tečajnih razlika</t>
  </si>
  <si>
    <t xml:space="preserve"> 64224</t>
  </si>
  <si>
    <t xml:space="preserve"> - prihodi od zakupa stambenih objekata</t>
  </si>
  <si>
    <t xml:space="preserve"> 65149</t>
  </si>
  <si>
    <t xml:space="preserve"> - naknada za ukrcaj i iskrcaj putnika na obali</t>
  </si>
  <si>
    <t xml:space="preserve"> - prihodi od teleskopa na Fortici</t>
  </si>
  <si>
    <t xml:space="preserve"> 36</t>
  </si>
  <si>
    <t xml:space="preserve"> 366</t>
  </si>
  <si>
    <t xml:space="preserve"> POMOĆI DANE U INOZEM. I UNUTAR OPĆEG PRORAČ.</t>
  </si>
  <si>
    <t xml:space="preserve"> POMOĆI PRORAČ.KORISNICIMA DRUGIH PRORAČUNA</t>
  </si>
  <si>
    <t xml:space="preserve"> 3631</t>
  </si>
  <si>
    <t xml:space="preserve"> Tekuće pomoći unutar općeg proračuna</t>
  </si>
  <si>
    <t xml:space="preserve"> 3661</t>
  </si>
  <si>
    <t xml:space="preserve"> Tekuće pomoći korisnicima drugih proračuna</t>
  </si>
  <si>
    <t xml:space="preserve"> 3662</t>
  </si>
  <si>
    <t xml:space="preserve"> Kapitalne pomoći korisnicima drugih proračuna</t>
  </si>
  <si>
    <t xml:space="preserve"> 65148</t>
  </si>
  <si>
    <t xml:space="preserve"> - naknada za promjenu namjene poljoprivred.zemljišta</t>
  </si>
  <si>
    <t xml:space="preserve"> - prihodi od Hvarskih ljetnih priredbi</t>
  </si>
  <si>
    <t xml:space="preserve"> 4225</t>
  </si>
  <si>
    <t xml:space="preserve"> Instrumenti, uređaji i strojevi</t>
  </si>
  <si>
    <t xml:space="preserve"> Program 1001:  Javna uprava i administracija</t>
  </si>
  <si>
    <t xml:space="preserve"> Aktivnost A1001 01:  Rad gradonačelnika i gradske uprave</t>
  </si>
  <si>
    <t>3235</t>
  </si>
  <si>
    <t xml:space="preserve">  Zakupnine i najamnine</t>
  </si>
  <si>
    <t xml:space="preserve">  Članarine i norme</t>
  </si>
  <si>
    <t>4225</t>
  </si>
  <si>
    <t xml:space="preserve">  Instrumenti, uređaji i strojevi </t>
  </si>
  <si>
    <t xml:space="preserve"> GLAVA 00103:    GRADSKA KNJIŽNICA I ČITAONICA HVAR                     </t>
  </si>
  <si>
    <t xml:space="preserve">  Ured.materijal i ostali mat.rashodi</t>
  </si>
  <si>
    <t xml:space="preserve">  Održavanje nerazvrstanih cesta i dr.prometnica</t>
  </si>
  <si>
    <t xml:space="preserve">  Izgradnja lokalnih cesta i ostalih promet.objekata </t>
  </si>
  <si>
    <t xml:space="preserve">  Kapit.pomoć Komunalnom za sanac.odlagališta i gradnju rec.dvor.</t>
  </si>
  <si>
    <t xml:space="preserve">  RASHODI ZA NABAVU PROIZVOD.DUGOTRAJ.IMOVINE</t>
  </si>
  <si>
    <t xml:space="preserve">  Prostorni planovi i dr.plan.dokumenti</t>
  </si>
  <si>
    <t xml:space="preserve">  Održavanje-uređenje građevina</t>
  </si>
  <si>
    <t xml:space="preserve">  RASHODI ZA PROIZVOD.DUGOTRAJ. IMOVINU</t>
  </si>
  <si>
    <t xml:space="preserve">  Nabava rasvjet.tijela i izgradnja javne rasvjete </t>
  </si>
  <si>
    <t xml:space="preserve">  Uredski i ostali materijal </t>
  </si>
  <si>
    <t xml:space="preserve">  Ostale usluge na JP (čišćenje, pranje, uređenje i sl.) </t>
  </si>
  <si>
    <t xml:space="preserve">  Kapit.pomoć Komunalnom za kupnju opreme za čišćenje JP</t>
  </si>
  <si>
    <t>36</t>
  </si>
  <si>
    <t>366</t>
  </si>
  <si>
    <t xml:space="preserve">  POMOĆI DANE U INOZ. I UNUTAR OPĆEG PRORAČUNA</t>
  </si>
  <si>
    <t xml:space="preserve">  POMOĆI PRORAČUNSKIM KORISNICIMA DRUGIH PRORAČUNA</t>
  </si>
  <si>
    <t>3661</t>
  </si>
  <si>
    <t xml:space="preserve">  Tekuće pomoći Hitnoj medicinskoj pomoći SDŽ</t>
  </si>
  <si>
    <t xml:space="preserve">  Tekuće pomoći zdravstvenim ustanovama SDŽ</t>
  </si>
  <si>
    <t>3662</t>
  </si>
  <si>
    <t xml:space="preserve">  Kapitalne pomoći zdravstvenim ustanovama SDŽ</t>
  </si>
  <si>
    <t xml:space="preserve">  Tekuće pomoći za programske aktivnosti Muzeja HB</t>
  </si>
  <si>
    <t xml:space="preserve">  Tekuće pomoći za održavanje ljetnikovca H.Lucića</t>
  </si>
  <si>
    <t xml:space="preserve">  Kapitalna pomoć za sanaciju crkve Sv.Marak</t>
  </si>
  <si>
    <t xml:space="preserve">  Kapitalna pomoć za otkup spomeničke i arhiv.građe</t>
  </si>
  <si>
    <t xml:space="preserve">  Komunalne usluge</t>
  </si>
  <si>
    <t xml:space="preserve">  Ostale usluge - uređenje prostora</t>
  </si>
  <si>
    <t xml:space="preserve">  Dodatna ulaganja na Palači Vukašinović</t>
  </si>
  <si>
    <t xml:space="preserve">  - Udruga Hrvatski Master šef</t>
  </si>
  <si>
    <t xml:space="preserve">  Kapitalna pomoć Osnovnoj školi Hvar </t>
  </si>
  <si>
    <t>363</t>
  </si>
  <si>
    <t xml:space="preserve">  POMOĆI UNUTAR OPĆEG PRORAČUNA</t>
  </si>
  <si>
    <t>3631</t>
  </si>
  <si>
    <t xml:space="preserve">  Pomoć Gradu Vukovaru za stipendije</t>
  </si>
  <si>
    <t xml:space="preserve">  Tekuće pomoć Srednjoj školi Hvar</t>
  </si>
  <si>
    <t xml:space="preserve">  Kapitalna pomoć Srednjoj školi Hvar </t>
  </si>
  <si>
    <t xml:space="preserve"> 363</t>
  </si>
  <si>
    <t xml:space="preserve"> POMOĆI UNUTAR OPĆEG PRORAČUNA</t>
  </si>
  <si>
    <t xml:space="preserve"> Aktivnost A2001 01: Stručna, administrat. i izvršna tijela vrtića</t>
  </si>
  <si>
    <t xml:space="preserve"> Aktivnost A3001 01: Stručna i izvršna tijela knjižnice</t>
  </si>
  <si>
    <t xml:space="preserve"> 6116</t>
  </si>
  <si>
    <t xml:space="preserve"> 63414</t>
  </si>
  <si>
    <t xml:space="preserve">  - tekuća pomoć Hrvatskih voda</t>
  </si>
  <si>
    <t xml:space="preserve"> 636</t>
  </si>
  <si>
    <t xml:space="preserve"> POMOĆI PRORAČ.KORISNIC.IZ NENADLEŽ.PRORAČ.</t>
  </si>
  <si>
    <t xml:space="preserve"> 6361</t>
  </si>
  <si>
    <t xml:space="preserve"> Tekuće pomoći proračun.korisnicima iz nenadlež.proračuna</t>
  </si>
  <si>
    <t xml:space="preserve">  - tekuća pomoć Minist.obrazovanja za dj.vrtić </t>
  </si>
  <si>
    <t xml:space="preserve">  - tekuća pomoć Županije SDŽ za dj.vrtić </t>
  </si>
  <si>
    <t xml:space="preserve"> 6362</t>
  </si>
  <si>
    <t xml:space="preserve"> 63621</t>
  </si>
  <si>
    <t xml:space="preserve">  - kapitalna pomoći Minist.kulture za Grad.knjižnicu </t>
  </si>
  <si>
    <t xml:space="preserve"> - kamate na depozite po viđenju - Dj.vrtić</t>
  </si>
  <si>
    <t xml:space="preserve"> - kamate na depozite po viđenju - Grad</t>
  </si>
  <si>
    <t xml:space="preserve"> - kamate na depozite po viđenju - Knjižnica</t>
  </si>
  <si>
    <t xml:space="preserve"> - prihodi od zakupa poslovnih objekata</t>
  </si>
  <si>
    <t xml:space="preserve"> - prihodi od zakupa posl.prostora - Dj.vrtić</t>
  </si>
  <si>
    <t xml:space="preserve"> 6524</t>
  </si>
  <si>
    <t xml:space="preserve">  Doprinos za šume</t>
  </si>
  <si>
    <t xml:space="preserve"> 65241</t>
  </si>
  <si>
    <t xml:space="preserve">  - šumski doprinos</t>
  </si>
  <si>
    <t xml:space="preserve"> - sufinanciranje usluge - Dječji vrtić</t>
  </si>
  <si>
    <t xml:space="preserve"> - sufinanciranje usluge - Gradska knjižnica</t>
  </si>
  <si>
    <t xml:space="preserve"> - tekuće donacije za Dj.vrtić</t>
  </si>
  <si>
    <t xml:space="preserve"> - tekuće donacije za Grad.knjižnicu</t>
  </si>
  <si>
    <t xml:space="preserve"> - kazne za prekršaje u prometu</t>
  </si>
  <si>
    <t xml:space="preserve"> 3222</t>
  </si>
  <si>
    <t xml:space="preserve"> Materijal i sirovine</t>
  </si>
  <si>
    <t xml:space="preserve"> 3296</t>
  </si>
  <si>
    <t xml:space="preserve"> Troškovi sudskih postupaka</t>
  </si>
  <si>
    <t xml:space="preserve"> K.projekt K1001 03: Nabavka opreme za poslovanje</t>
  </si>
  <si>
    <t xml:space="preserve"> Program 1003:  Opće usluge i pričuva</t>
  </si>
  <si>
    <t xml:space="preserve"> Aktivnost A1003 01: Opće usluge i pričuva</t>
  </si>
  <si>
    <t>3238</t>
  </si>
  <si>
    <t>3296</t>
  </si>
  <si>
    <t xml:space="preserve">  Troškovi sudskih postupaka</t>
  </si>
  <si>
    <t xml:space="preserve"> Aktivnost A1004 02: Ostali financijski poslovi</t>
  </si>
  <si>
    <t xml:space="preserve"> Program 1005:  Organiziranje i provođenje zaštite i spašavanja</t>
  </si>
  <si>
    <t xml:space="preserve"> Aktivnost A1005 01: Protupožarna zaštita</t>
  </si>
  <si>
    <t xml:space="preserve"> Aktivnost A1005 02: Donacije DVD-u Hvar</t>
  </si>
  <si>
    <t xml:space="preserve"> Aktivnost A1005 03:  Sustav zaštite i spašavanja</t>
  </si>
  <si>
    <t xml:space="preserve"> Aktivnost A1005 04:  Donacije Gorskoj službi spašavanja</t>
  </si>
  <si>
    <t xml:space="preserve">  Ostale usluge (energetske usluge)</t>
  </si>
  <si>
    <t xml:space="preserve"> Aktivnost A1006 01: Održ. uredskih i poslov. objekata</t>
  </si>
  <si>
    <t xml:space="preserve">  Dodatna ulaganja na poslov.objektu Zakaštil</t>
  </si>
  <si>
    <t xml:space="preserve"> Program 1007: Poticaj razvoju poduzetništva</t>
  </si>
  <si>
    <t xml:space="preserve"> T.projekt T1007 01: Subvencije u poljoprivredi</t>
  </si>
  <si>
    <t xml:space="preserve"> Aktivnost A1008 01: Održavanje cesta i prometnica</t>
  </si>
  <si>
    <t xml:space="preserve"> Program 1009: Zaštita okoliša i gospodarenje otpadom</t>
  </si>
  <si>
    <t xml:space="preserve"> Aktivnost A1009 01: Sanacija divljih odlagališta</t>
  </si>
  <si>
    <t xml:space="preserve">  Otkup zemljišta za sanaciju odlagališta</t>
  </si>
  <si>
    <t xml:space="preserve"> Aktivnost A1009 04:  Održavanje oborinske kanalizacija</t>
  </si>
  <si>
    <t>3233</t>
  </si>
  <si>
    <t xml:space="preserve">  Poslovni objekat - sportski centar</t>
  </si>
  <si>
    <t xml:space="preserve">  Uredski materijal i ostali mat.rashodi</t>
  </si>
  <si>
    <t xml:space="preserve">  - Hvar Metropola mora</t>
  </si>
  <si>
    <t xml:space="preserve">  - Hvarska gradska glazba Hvar</t>
  </si>
  <si>
    <t xml:space="preserve">  - Ogranak matice Hrvatske Hvar</t>
  </si>
  <si>
    <t xml:space="preserve">  - Zajednica talijana G.F.Biondi Hvar</t>
  </si>
  <si>
    <t xml:space="preserve">  - Hvarsko pučko kazalište Hvar</t>
  </si>
  <si>
    <t xml:space="preserve">  - Plesni studio mladih Hvar</t>
  </si>
  <si>
    <t xml:space="preserve">  - Udruga "Perle" St.Grad</t>
  </si>
  <si>
    <t xml:space="preserve">  - Udruga dijaliz. i transplant. SDŽ Split</t>
  </si>
  <si>
    <t xml:space="preserve">  Tekuće donacija Crvenom križu GD Hvar</t>
  </si>
  <si>
    <t xml:space="preserve">  Službena putovanja</t>
  </si>
  <si>
    <t xml:space="preserve">  Stručno usavršavanje zaposlenika</t>
  </si>
  <si>
    <t xml:space="preserve">  Materijal i sirovine</t>
  </si>
  <si>
    <t xml:space="preserve">  Radna odjeća i obuća</t>
  </si>
  <si>
    <t>3231</t>
  </si>
  <si>
    <t xml:space="preserve">  Usluge telefona i pošte </t>
  </si>
  <si>
    <t xml:space="preserve">  Usluge tekućeg i investic.održavanja </t>
  </si>
  <si>
    <t xml:space="preserve">  Zdravstvene usluge </t>
  </si>
  <si>
    <t xml:space="preserve">  Računalne usluge </t>
  </si>
  <si>
    <t xml:space="preserve">  NAKNADE TROŠKOVA OSOBAMA IZVAN RAD.ODNOSA </t>
  </si>
  <si>
    <t xml:space="preserve">  Naknada troškova osobama izvan rad.odnosa </t>
  </si>
  <si>
    <t>3292</t>
  </si>
  <si>
    <t>3293</t>
  </si>
  <si>
    <t xml:space="preserve">  Reprezentacija </t>
  </si>
  <si>
    <t xml:space="preserve">  Troškovi održavanja Dječje olimpijade i programa Predškole</t>
  </si>
  <si>
    <t>34</t>
  </si>
  <si>
    <t xml:space="preserve">  Bankarske usluge i usl.plat.prometa</t>
  </si>
  <si>
    <t xml:space="preserve">  Uredska oprema i namještaj</t>
  </si>
  <si>
    <t xml:space="preserve">  NEMATERIJALNA PROIZVEDENA IMOVINA </t>
  </si>
  <si>
    <t xml:space="preserve">  Ulaganja u računalne programe </t>
  </si>
  <si>
    <t xml:space="preserve">  Članarine </t>
  </si>
  <si>
    <t xml:space="preserve">  Ostali nespomenuti rashodi poslovanja </t>
  </si>
  <si>
    <t xml:space="preserve">  Tekuće donacija u novcu</t>
  </si>
  <si>
    <t xml:space="preserve">  Umjetnička, literarna i znanstv.djela (el.zapisi) </t>
  </si>
  <si>
    <t>Indeks
5/2</t>
  </si>
  <si>
    <t>Indeks
5/4</t>
  </si>
  <si>
    <t xml:space="preserve"> POMOĆI OD IZVANPRORAČUNSKIH KORISNIKA</t>
  </si>
  <si>
    <t xml:space="preserve"> Tekuće pomoći od izvanproračunskih korisnika</t>
  </si>
  <si>
    <t xml:space="preserve"> Kapitalna pomoći od izvanproračunskih korisnika</t>
  </si>
  <si>
    <t xml:space="preserve">  - kapitalna pomoć Fonda za zaštitu okoliša </t>
  </si>
  <si>
    <t xml:space="preserve"> Kapital.pomoći proračun.korisnicima iz nenadlež.proračuna</t>
  </si>
  <si>
    <t xml:space="preserve"> 638</t>
  </si>
  <si>
    <t xml:space="preserve"> 6382</t>
  </si>
  <si>
    <t xml:space="preserve"> POMOĆI IZ DRŽ.PRORAČ.TEMELJEM PRIJENOSA EU</t>
  </si>
  <si>
    <t xml:space="preserve"> Kapit.pomoći iz držav.prorač.temeljem prijenosa iz EU</t>
  </si>
  <si>
    <t xml:space="preserve"> PRIH.OD PRODAJE NEPROIZVED. DUGUTRAJ. IMOV.</t>
  </si>
  <si>
    <t xml:space="preserve"> Članarine i norme</t>
  </si>
  <si>
    <t xml:space="preserve"> PRIMICI OD FINANC.IMOVINE I ZADUŽIVANJA</t>
  </si>
  <si>
    <t xml:space="preserve">  Oprema za ostale namjene</t>
  </si>
  <si>
    <t xml:space="preserve">  Dodatna ulaganja na Fortici, Venerandi i Galešniku</t>
  </si>
  <si>
    <t xml:space="preserve">  Dodatna ulaganja - dogradnja zgrade Dj.vrtića Hvar</t>
  </si>
  <si>
    <t xml:space="preserve"> POMOĆI IZ DRUGIH PRORAČUNA</t>
  </si>
  <si>
    <t xml:space="preserve"> 3432</t>
  </si>
  <si>
    <t xml:space="preserve"> Negativne tečajne razlike</t>
  </si>
  <si>
    <t xml:space="preserve"> 43</t>
  </si>
  <si>
    <t xml:space="preserve"> PLEMEN.METALI I OSTALE POHRANJENE VRIJED.</t>
  </si>
  <si>
    <t xml:space="preserve"> 4312</t>
  </si>
  <si>
    <t xml:space="preserve"> Pohranjene knjige, umjet.dijela i slične vrijednosti</t>
  </si>
  <si>
    <t xml:space="preserve"> 61454</t>
  </si>
  <si>
    <t xml:space="preserve"> - porez na tvrtku reklamu</t>
  </si>
  <si>
    <t>3432</t>
  </si>
  <si>
    <t xml:space="preserve">  Negativne tečajne razlike</t>
  </si>
  <si>
    <t xml:space="preserve"> K.Projekt K1006 03: Adaptacija i uređenje vile Gazzari</t>
  </si>
  <si>
    <t xml:space="preserve">  Dodatna ulaganja na poslov.objektu vila Gazzari</t>
  </si>
  <si>
    <t xml:space="preserve">  Dodatna ulaganja na poslov.objektu Dolac (Konzum)</t>
  </si>
  <si>
    <t xml:space="preserve"> Aktivnost A1007 02: Donacije Udruženju obrtnika o.Hvara</t>
  </si>
  <si>
    <t>38</t>
  </si>
  <si>
    <t>381</t>
  </si>
  <si>
    <t>3811</t>
  </si>
  <si>
    <t xml:space="preserve">  Tekuće donacije Udruženju obrtnika o.Hvara</t>
  </si>
  <si>
    <t xml:space="preserve">  Intelektualne i osobne usluge - projekti uređenja</t>
  </si>
  <si>
    <t xml:space="preserve">  Dodatna ulaganja na nogomet.igralištu K.Luka</t>
  </si>
  <si>
    <t xml:space="preserve">  - Savez "Platforma" Hvar</t>
  </si>
  <si>
    <t xml:space="preserve">  - Klapa Galešnik Hvar</t>
  </si>
  <si>
    <t xml:space="preserve">  - Klapa Bodulke Hvar</t>
  </si>
  <si>
    <t xml:space="preserve">  - Pjevačko društvo Hvar</t>
  </si>
  <si>
    <t xml:space="preserve">  - VGO "Primanota" Hvar</t>
  </si>
  <si>
    <t xml:space="preserve">  - Udruga kriva maslina Brusje</t>
  </si>
  <si>
    <t xml:space="preserve">  - Udruga kuhara Hvar</t>
  </si>
  <si>
    <t xml:space="preserve">  - Udruga proizvođača ljek.i aromat.bilja "HERBAE" Hvar</t>
  </si>
  <si>
    <t xml:space="preserve">  RASHODI ZA POHRANJENE VRIJEDNOSTI</t>
  </si>
  <si>
    <t xml:space="preserve">  PLEMENITI METALI I OSTALE POHRANJENE VRIJEDNOSTI</t>
  </si>
  <si>
    <t xml:space="preserve">  Pohranjene knjige, umjet.djela i ostale vrijednosti</t>
  </si>
  <si>
    <t>RASPOLOŽIVA SREDSTVA IZ PRETHODNIH GODINA</t>
  </si>
  <si>
    <t>Prihodi poslovanja</t>
  </si>
  <si>
    <t>Prihodi od prodaje nefinancijske imovine</t>
  </si>
  <si>
    <t>U K U P N O   P R I H O D I</t>
  </si>
  <si>
    <t>Rashodi poslovanja</t>
  </si>
  <si>
    <t>Rashodi za nabavu nefinancijske imovine</t>
  </si>
  <si>
    <t>U K U P N O    R A S H O D I</t>
  </si>
  <si>
    <t>RAZLIKA  -  VIŠAK / MANJAK</t>
  </si>
  <si>
    <t>Dio viška koji se raspoređuje u razdoblju</t>
  </si>
  <si>
    <t>Primici od financijske imovine i zaduživanja</t>
  </si>
  <si>
    <t>Izdaci za financijsku imovinu im otplate zajmova</t>
  </si>
  <si>
    <t>NETO FINANCIRANJE</t>
  </si>
  <si>
    <t xml:space="preserve">        Višak/manjak + raspoloživa sred.prethod.godina</t>
  </si>
  <si>
    <t>Račun</t>
  </si>
  <si>
    <t xml:space="preserve"> IZNOS NETO FINANCIRANJA</t>
  </si>
  <si>
    <t>Ukupan donos viška/manjka predhod.godina</t>
  </si>
  <si>
    <t>GODIŠNJI IZVJEŠTAJ O IZVRŠENJU PRORAČUNA</t>
  </si>
  <si>
    <t>Indeks
6/3</t>
  </si>
  <si>
    <t>Indeks
6/5</t>
  </si>
  <si>
    <t xml:space="preserve">Izvori ID </t>
  </si>
  <si>
    <t>Opis (naziv)</t>
  </si>
  <si>
    <t>11</t>
  </si>
  <si>
    <t>Opći prihodi i primici</t>
  </si>
  <si>
    <t>Vlastiti prihodi</t>
  </si>
  <si>
    <t>31</t>
  </si>
  <si>
    <t>Prihodi za posebne namjene</t>
  </si>
  <si>
    <t>Pomoći</t>
  </si>
  <si>
    <t>51</t>
  </si>
  <si>
    <t>Donacije</t>
  </si>
  <si>
    <t>61</t>
  </si>
  <si>
    <t>Prih.od.nefinanc.imovine i nak.štete od osiguranja</t>
  </si>
  <si>
    <t xml:space="preserve"> U K U P N O   P R I H O D I </t>
  </si>
  <si>
    <t xml:space="preserve"> U K U P N O   R A S H O D I </t>
  </si>
  <si>
    <t>01</t>
  </si>
  <si>
    <t>Opće javne usluge</t>
  </si>
  <si>
    <t>011</t>
  </si>
  <si>
    <t>Izvršna i zakonodavna tijela, financ. i fisk.poslovi</t>
  </si>
  <si>
    <t>013</t>
  </si>
  <si>
    <t>Opće usluge</t>
  </si>
  <si>
    <t>018</t>
  </si>
  <si>
    <t>Prijenosi općeg karaktera</t>
  </si>
  <si>
    <t>03</t>
  </si>
  <si>
    <t>Javni red i sigurnost</t>
  </si>
  <si>
    <t>031</t>
  </si>
  <si>
    <t>Usluge policije</t>
  </si>
  <si>
    <t>032</t>
  </si>
  <si>
    <t>Usluge protupožarne zaštite</t>
  </si>
  <si>
    <t>036</t>
  </si>
  <si>
    <t>Rash.za jav.red i sigurnost koji nisu drugdje svrstani</t>
  </si>
  <si>
    <t>04</t>
  </si>
  <si>
    <t>Ekonomski poslovi</t>
  </si>
  <si>
    <t>045</t>
  </si>
  <si>
    <t>Promet</t>
  </si>
  <si>
    <t>047</t>
  </si>
  <si>
    <t>Ostale industrije</t>
  </si>
  <si>
    <t>05</t>
  </si>
  <si>
    <t>Zaštita okoliša</t>
  </si>
  <si>
    <t>051</t>
  </si>
  <si>
    <t>Gospodarenje otpadom</t>
  </si>
  <si>
    <t>052</t>
  </si>
  <si>
    <t>Gospodarenje otpadnim vodama</t>
  </si>
  <si>
    <t>06</t>
  </si>
  <si>
    <t>Usluge unapređenja stanovanja i zajednice</t>
  </si>
  <si>
    <t>062</t>
  </si>
  <si>
    <t>Razvoj zajednice</t>
  </si>
  <si>
    <t>063</t>
  </si>
  <si>
    <t>Opskrba vodom</t>
  </si>
  <si>
    <t>064</t>
  </si>
  <si>
    <t>Ulična rasvjeta</t>
  </si>
  <si>
    <t>066</t>
  </si>
  <si>
    <t>Rashodi stanovanja i dr.komun.pogodnosti</t>
  </si>
  <si>
    <t>07</t>
  </si>
  <si>
    <t>Zdravstvo</t>
  </si>
  <si>
    <t>072</t>
  </si>
  <si>
    <t>Službe za vanjske pacijente</t>
  </si>
  <si>
    <t>08</t>
  </si>
  <si>
    <t>Rekreacija, kultura i religija</t>
  </si>
  <si>
    <t>082</t>
  </si>
  <si>
    <t>Službe kulture</t>
  </si>
  <si>
    <t>084</t>
  </si>
  <si>
    <t>Religijske i druge službe zajednice</t>
  </si>
  <si>
    <t>09</t>
  </si>
  <si>
    <t>Obrazovanje</t>
  </si>
  <si>
    <t>091</t>
  </si>
  <si>
    <t>Predškolsko i osnovno obrazovanje</t>
  </si>
  <si>
    <t>092</t>
  </si>
  <si>
    <t>Srednjoškolsko obrazovanje</t>
  </si>
  <si>
    <t>10</t>
  </si>
  <si>
    <t>Socijalna zaštita</t>
  </si>
  <si>
    <t>101</t>
  </si>
  <si>
    <t>Bolest i invaliditet</t>
  </si>
  <si>
    <t>104</t>
  </si>
  <si>
    <t>Obitelj i djeca</t>
  </si>
  <si>
    <t>106</t>
  </si>
  <si>
    <t>Stanovanje</t>
  </si>
  <si>
    <t>107</t>
  </si>
  <si>
    <t>Socijalna pomoć stanovništvu (nije u redov.progr.)</t>
  </si>
  <si>
    <t>109</t>
  </si>
  <si>
    <t>Aktivnosi soc.zaštite koje nisu drugdje svrstani</t>
  </si>
  <si>
    <t>081</t>
  </si>
  <si>
    <t>Službe rekreacije i sporta</t>
  </si>
  <si>
    <t>042</t>
  </si>
  <si>
    <t>Poljoprivreda, šumarstvo i ribarstvo</t>
  </si>
  <si>
    <t>102</t>
  </si>
  <si>
    <t>Starost</t>
  </si>
  <si>
    <t>Tablica 1.  OPĆI DIO PRORAČUNA</t>
  </si>
  <si>
    <t>O P I S  (naziv)</t>
  </si>
  <si>
    <t>O P I S</t>
  </si>
  <si>
    <t>Izvori 11 - Opći prihodi i primici</t>
  </si>
  <si>
    <t xml:space="preserve"> Glava 00102 - Izvori 11 (opći prihodi i primici)</t>
  </si>
  <si>
    <t xml:space="preserve"> Glava 00103 - Izvori 11 (opći prihodi i primici)</t>
  </si>
  <si>
    <t xml:space="preserve"> Glava 00101 - Izvori 11 (opći prihodi i primici)</t>
  </si>
  <si>
    <t xml:space="preserve">  - tekuća pomoć HZZ-a za jav.radove </t>
  </si>
  <si>
    <t>Tablica 2.  Opći dio - PRIHODI PO EKONOMSKOJ KLASIFIKACIJI</t>
  </si>
  <si>
    <t>Tablica 3.  Opći dio - RASHODI PO EKONOMSKOJ KLASIFIKACIJI</t>
  </si>
  <si>
    <t>Tablica 4.  Opći dio - PRIHODI PREMA IZVORIMA FINANCIRANJA</t>
  </si>
  <si>
    <t>Tablica 5.  Opći dio - RASHODI PREMA IZVORIMA FINANCIRANJA</t>
  </si>
  <si>
    <t>Tablica 6.  Opći dio - RASHODI PREMA FUNCIJSKOJ KLASIFIKACIJI</t>
  </si>
  <si>
    <t>Br.
oznaka</t>
  </si>
  <si>
    <t>Tablica 7.  Opći dio -  RAČUN FINANCIRANJA PREMA EKONOMSKOJ KLASIFIKACIJI</t>
  </si>
  <si>
    <t xml:space="preserve"> Tablica 8.  Opći dio - RAČUN FINANCIRANJA - ANALITIČKI PRIKAZ</t>
  </si>
  <si>
    <t xml:space="preserve"> Tablica 9.  Opći dio - RAČUN FINANCIRANJA PREMA IZVORIMA FINANCIRANJA</t>
  </si>
  <si>
    <r>
      <rPr>
        <sz val="18"/>
        <rFont val="Arial"/>
        <family val="2"/>
      </rPr>
      <t>Tablica 10. Posebni dio -</t>
    </r>
    <r>
      <rPr>
        <sz val="18"/>
        <rFont val="Algerian"/>
        <family val="5"/>
      </rPr>
      <t xml:space="preserve"> IZVRŠENJE PO ORGANIZACIJSKOJ KLASIFIKACIJI</t>
    </r>
  </si>
  <si>
    <r>
      <rPr>
        <sz val="14"/>
        <rFont val="Arial"/>
        <family val="2"/>
      </rPr>
      <t xml:space="preserve">Tablica 11. Posebni dio </t>
    </r>
    <r>
      <rPr>
        <sz val="14"/>
        <rFont val="Algerian"/>
        <family val="5"/>
      </rPr>
      <t xml:space="preserve">- IZVRŠENJE PO PROGRAMSKOJ KLASIFIKACIJI </t>
    </r>
  </si>
  <si>
    <t xml:space="preserve">  - tekuća pomoć HZZ-a za dj.vrtić </t>
  </si>
  <si>
    <t xml:space="preserve">  - tekuća pomoć Lučke uprave</t>
  </si>
  <si>
    <t xml:space="preserve"> 3632</t>
  </si>
  <si>
    <t xml:space="preserve"> Kapitalne pomoći unutar općeg proračuna</t>
  </si>
  <si>
    <t xml:space="preserve"> 383</t>
  </si>
  <si>
    <t xml:space="preserve"> KAZNE, PENALI I NAKNADE ŠTETE</t>
  </si>
  <si>
    <t xml:space="preserve"> 3831</t>
  </si>
  <si>
    <t xml:space="preserve"> Naknade štete pravnim i fizičkim osobama</t>
  </si>
  <si>
    <t xml:space="preserve"> 65267</t>
  </si>
  <si>
    <t xml:space="preserve"> 65269</t>
  </si>
  <si>
    <t xml:space="preserve"> - ostali prihodi - Dječji vrtić</t>
  </si>
  <si>
    <t xml:space="preserve"> 66313</t>
  </si>
  <si>
    <t xml:space="preserve"> - tekuće donacije trgovačkih društava</t>
  </si>
  <si>
    <t xml:space="preserve"> 631</t>
  </si>
  <si>
    <t xml:space="preserve"> POMOĆI INOZEMNIH VLADA</t>
  </si>
  <si>
    <t xml:space="preserve"> Tekuće pomoći Inozemnih vlada</t>
  </si>
  <si>
    <t xml:space="preserve"> Prihodi od pozit. teč. razlika i razlika zbog primjene val. klauz.</t>
  </si>
  <si>
    <t xml:space="preserve"> 6419</t>
  </si>
  <si>
    <t xml:space="preserve"> 64199</t>
  </si>
  <si>
    <t xml:space="preserve"> Ostali prihodi od financijske imovine</t>
  </si>
  <si>
    <t xml:space="preserve"> -ostali prihodi od financijske imovine - Knjižnica</t>
  </si>
  <si>
    <t xml:space="preserve"> 3434</t>
  </si>
  <si>
    <t xml:space="preserve"> Ostali nesp. fin.rashodi</t>
  </si>
  <si>
    <t>096</t>
  </si>
  <si>
    <t>Dodatno usluge u obrazovanju</t>
  </si>
  <si>
    <t xml:space="preserve"> Aktivnost A1001 02: Rad gradskog vijeća
                                          i radnih tijela GV</t>
  </si>
  <si>
    <t xml:space="preserve"> Program 1011: Prostorno uređenje i unapređenje stanovanja</t>
  </si>
  <si>
    <t xml:space="preserve"> Aktivnost A1011 01: Geodetsko-katastarski poslovi</t>
  </si>
  <si>
    <t xml:space="preserve"> K.projekt K1011 02:  Planovi i projekti prostornog uređenja</t>
  </si>
  <si>
    <t xml:space="preserve"> Program 1010: Projekti strateškog razvoja i EU fondova</t>
  </si>
  <si>
    <t xml:space="preserve">  RASHODI ZA PR. DUGOTRAJNU IMOVINU</t>
  </si>
  <si>
    <t>426</t>
  </si>
  <si>
    <t xml:space="preserve">  NEMATERIJANA PROIZVEDENA IMOVINA</t>
  </si>
  <si>
    <t xml:space="preserve">  Razvojna strategija turizma</t>
  </si>
  <si>
    <t xml:space="preserve"> K.projekt K1010 02:  Projekt kuća Mediterana</t>
  </si>
  <si>
    <t xml:space="preserve">  Projekt kuće Mediterarna</t>
  </si>
  <si>
    <t xml:space="preserve"> K.projekt K1010 03: Studija razvoja prema energ.tranziciji</t>
  </si>
  <si>
    <t xml:space="preserve">  Studija razvoja prema energetskoj tranziciji</t>
  </si>
  <si>
    <t xml:space="preserve"> K.projekt K1011 03:  Kupnja nekretnina za opće namjene
                                          i prava prvokupa</t>
  </si>
  <si>
    <t xml:space="preserve">  Otkup zemljišta </t>
  </si>
  <si>
    <t xml:space="preserve">  Ostali građevinski objekti </t>
  </si>
  <si>
    <t xml:space="preserve"> Program 1012:  Razvoj i upravljanje sustavom vodoopskrbe</t>
  </si>
  <si>
    <t xml:space="preserve"> T.projekt T1012 01: Pomoć Hvarskom vodovodu za
                                    izgradnju vodovodne mreže</t>
  </si>
  <si>
    <t xml:space="preserve"> Program 1013:  Izgradnja i održavanje javne rasvjete</t>
  </si>
  <si>
    <t xml:space="preserve"> Aktivnost A1013 01:  Održavanje javne rasvjete i troš.energije</t>
  </si>
  <si>
    <t xml:space="preserve"> Aktivnost A1014 01: Čišćenje i održavanje javnih površina                        </t>
  </si>
  <si>
    <t xml:space="preserve"> K.prijekt K1014 03:  Izgradnja javnih površina</t>
  </si>
  <si>
    <t xml:space="preserve"> Program 1015:  Izgradnja i održavanje gradskog groblja</t>
  </si>
  <si>
    <t xml:space="preserve"> K.projekt K1015 01: Kupnja zemljišta za novo groblje </t>
  </si>
  <si>
    <t xml:space="preserve"> K.prijekt K1015 02:  Izgradnja gradskog groblja</t>
  </si>
  <si>
    <t xml:space="preserve"> Aktivnost A1015 03:  Održavanje grad.groblja i mrtvačnice                        </t>
  </si>
  <si>
    <t xml:space="preserve"> Program 1016:  Održavanje i gospodarenje obalnim pojasom</t>
  </si>
  <si>
    <t xml:space="preserve"> Aktivnost A1016 01: Održavanje obale i obalnog pojasa                        </t>
  </si>
  <si>
    <t xml:space="preserve"> Aktivnost A1016 02: Gospodarenje i čišćenje obale
                                          i obalnog pojasa                        </t>
  </si>
  <si>
    <t xml:space="preserve"> K.prijekt K1016 03:  Izgradnja lučice Križna Luka</t>
  </si>
  <si>
    <t xml:space="preserve">  Ostali građevinski objekti - luke</t>
  </si>
  <si>
    <t xml:space="preserve"> Program 1017: Zaštita, očuvanje i unapređenje zdravlja</t>
  </si>
  <si>
    <t xml:space="preserve"> Aktivnost A1017 01: Pomoć Hitnoj medicinskoj pomoći SDŽ</t>
  </si>
  <si>
    <t xml:space="preserve"> Aktivnost A1017 02: Pomoći ostalim zdravstvenim ustanovama SDŽ</t>
  </si>
  <si>
    <t xml:space="preserve"> K.prijekt K1017 03:  Izgradnja zdravstvenog centra</t>
  </si>
  <si>
    <t xml:space="preserve">  Poslovni objekt - zdravstveni centar</t>
  </si>
  <si>
    <t xml:space="preserve"> Program 1018: Razvoj sporta i rekreacije</t>
  </si>
  <si>
    <t xml:space="preserve"> Aktivnost A1018 01: Održavanje sportskih terena</t>
  </si>
  <si>
    <t xml:space="preserve"> K.projekt K1018 03:  Izgradnja sportskog centra</t>
  </si>
  <si>
    <t xml:space="preserve"> K.prijekt K1018 04:  Izgradnja sportsko-rekreacijskih terena</t>
  </si>
  <si>
    <t xml:space="preserve"> K.projekt K1018 05:  Dodatno ulaganje u nog.igralište K.Luka</t>
  </si>
  <si>
    <t xml:space="preserve"> Program 1019: Promicanje kulture</t>
  </si>
  <si>
    <t xml:space="preserve"> Aktivnost A1019 01: Hvarske ljetne priredbe</t>
  </si>
  <si>
    <t xml:space="preserve"> Aktivnost A1019 03: Donacije udrugama u kulturi</t>
  </si>
  <si>
    <t xml:space="preserve"> Aktivnost A1019 04: Pomoć Muzeju Hvarske baštine</t>
  </si>
  <si>
    <t xml:space="preserve"> Aktivnost A1019 05: Održavanje spomenika kulture</t>
  </si>
  <si>
    <t xml:space="preserve"> K.projekt K1019 06: Dodatna ulaganja na zgradi Arsenal s Fontikom</t>
  </si>
  <si>
    <t xml:space="preserve"> K.projekt K1019 07: Opremanje spomenika kulture</t>
  </si>
  <si>
    <t xml:space="preserve"> K.projekt K1019 08: Dodatna ulaganja na Palači Vukašinović</t>
  </si>
  <si>
    <t xml:space="preserve"> K.projekt K1019 09: HVAR - Tvrđava kulture</t>
  </si>
  <si>
    <t xml:space="preserve">  Dodatna ulaganja na gradskoj Loggi</t>
  </si>
  <si>
    <t xml:space="preserve"> Program 1020: Potpore vjerskim zajednicama</t>
  </si>
  <si>
    <t xml:space="preserve"> Aktivnost A1020 01: Donacije vjerskim zajednicama</t>
  </si>
  <si>
    <t xml:space="preserve"> Program 1021:  Razvoj civilnog društva</t>
  </si>
  <si>
    <t xml:space="preserve"> Aktivnost A1021 01:  Potpora političkim strankama</t>
  </si>
  <si>
    <t xml:space="preserve"> Aktivnost A1021 02:  Potpora ostalim udrugama civilnog društva</t>
  </si>
  <si>
    <t xml:space="preserve"> Program 1022: Osnovno i srednjoškolsko obrazovanje</t>
  </si>
  <si>
    <t xml:space="preserve"> Aktivnost A1022 01: Pomoći osnovnim školama</t>
  </si>
  <si>
    <t xml:space="preserve"> Program 1023: Socijalna skrb </t>
  </si>
  <si>
    <t xml:space="preserve"> Aktivnost A1023 01: Pomoći građanima i kućanstvima</t>
  </si>
  <si>
    <t xml:space="preserve"> Aktivnost A1023 02:  Pomoći Gradu Vukovaru za stipendije</t>
  </si>
  <si>
    <t xml:space="preserve"> Aktivnost A1023 03:  Pomoći obiteljima i djeci (stipendije)</t>
  </si>
  <si>
    <t xml:space="preserve"> Aktivnost A1023 04: Pomoć udrugama invalid. i hendikep.osoba</t>
  </si>
  <si>
    <t xml:space="preserve"> Aktivnost A1023 05:  Pomoć za podmirenje troš. stanovanja</t>
  </si>
  <si>
    <t xml:space="preserve"> Aktivnost A1023 06:  Pomoć Crvenom križu GD Hvar</t>
  </si>
  <si>
    <t xml:space="preserve"> K.projekt K1023 07: Izgradnja doma za starije</t>
  </si>
  <si>
    <t xml:space="preserve">  Intelektualne i osobne usluge ( projekt uređenja i sl.)</t>
  </si>
  <si>
    <t xml:space="preserve">  Ostale usluge ( uređenja </t>
  </si>
  <si>
    <t xml:space="preserve"> T.projekt T2001 03: Uređenje dječjeg vrtića</t>
  </si>
  <si>
    <t>383</t>
  </si>
  <si>
    <t>3831</t>
  </si>
  <si>
    <t xml:space="preserve">  KAZNE, PENALI I NAKNADE ŠTETE</t>
  </si>
  <si>
    <t xml:space="preserve">  Naknade za štete pravnim i fizičkim osobama</t>
  </si>
  <si>
    <t xml:space="preserve">  Ostali materijal ( kante za otpad)</t>
  </si>
  <si>
    <t xml:space="preserve">  Tekuća pomoć Osnovnoj školi Hvar </t>
  </si>
  <si>
    <t>3632</t>
  </si>
  <si>
    <t xml:space="preserve">  Turistička zajednica Grada Hvara - tekuća donacija</t>
  </si>
  <si>
    <t xml:space="preserve">  - Klapa "Pharia"</t>
  </si>
  <si>
    <t>4223</t>
  </si>
  <si>
    <t xml:space="preserve">  Oprema za grijanje, ventilaciju i hlađenje</t>
  </si>
  <si>
    <t xml:space="preserve">  Sportsko rek. Tereni na JP</t>
  </si>
  <si>
    <t xml:space="preserve">  Ostali neps. fin.rashodi</t>
  </si>
  <si>
    <t xml:space="preserve"> 6311</t>
  </si>
  <si>
    <t xml:space="preserve"> 63111</t>
  </si>
  <si>
    <t xml:space="preserve"> Tekuće pomoći pokrajine Veneto (italija)</t>
  </si>
  <si>
    <t xml:space="preserve"> 6414</t>
  </si>
  <si>
    <t xml:space="preserve"> Prihodi od zateznih kamata</t>
  </si>
  <si>
    <t xml:space="preserve"> 64143</t>
  </si>
  <si>
    <t xml:space="preserve"> -zatezne kamate iz obveznih odnosa i dr.</t>
  </si>
  <si>
    <t xml:space="preserve"> - naknada za obavljanje pokretne prodaje</t>
  </si>
  <si>
    <t xml:space="preserve"> - ostali prihodi </t>
  </si>
  <si>
    <t xml:space="preserve"> - prihodi od ulazaka u  kazalištu i Arsenal</t>
  </si>
  <si>
    <t xml:space="preserve"> - prihodi od ostalih manifestacija</t>
  </si>
  <si>
    <t xml:space="preserve"> 66323</t>
  </si>
  <si>
    <t xml:space="preserve"> - kapitalne donacije trgovačkih društava</t>
  </si>
  <si>
    <t xml:space="preserve"> - kapitalne donacije trgovačkih društava za Grad.knjižnicu</t>
  </si>
  <si>
    <t xml:space="preserve"> U K U P N O   P R I H O D I  ( 6 + 7  +8 )</t>
  </si>
  <si>
    <t xml:space="preserve"> 4226</t>
  </si>
  <si>
    <t xml:space="preserve"> Sportska i glazbena  oprema</t>
  </si>
  <si>
    <t xml:space="preserve"> Ostale nespomenute izložbene vrijednosti</t>
  </si>
  <si>
    <t>431</t>
  </si>
  <si>
    <t xml:space="preserve"> 423</t>
  </si>
  <si>
    <t xml:space="preserve"> PRIJEVOZNA SREDSTVA</t>
  </si>
  <si>
    <t xml:space="preserve"> 4233</t>
  </si>
  <si>
    <t xml:space="preserve"> Plovila</t>
  </si>
  <si>
    <t xml:space="preserve"> 4244</t>
  </si>
  <si>
    <t xml:space="preserve"> - prih. na temelju naknade štete od osiguranja- </t>
  </si>
  <si>
    <t xml:space="preserve"> Porez i prirez utvrđen u postupku nadzora prošle godine</t>
  </si>
  <si>
    <t xml:space="preserve"> Izvor 11 (opći prihodi i primici)</t>
  </si>
  <si>
    <t xml:space="preserve"> Izvor 21 (vlastiti prihodi)</t>
  </si>
  <si>
    <t xml:space="preserve"> Izvor 31 (prihodi za posebne namjene)</t>
  </si>
  <si>
    <t xml:space="preserve"> Izvor 41 (pomoći)</t>
  </si>
  <si>
    <t xml:space="preserve"> Izvor 51 (donacije)</t>
  </si>
  <si>
    <t>Izvor 61 (prihodi od nefinanc.imovine)</t>
  </si>
  <si>
    <t xml:space="preserve"> Ukupni izvori Aktivnost A1001 02</t>
  </si>
  <si>
    <t xml:space="preserve"> Ukupni izvori Aktivnost A1001 01</t>
  </si>
  <si>
    <t>423</t>
  </si>
  <si>
    <t>4233</t>
  </si>
  <si>
    <t xml:space="preserve">  Plovila - brod CABIN</t>
  </si>
  <si>
    <t xml:space="preserve"> Ukupni izvori Aktivnost A1002 01</t>
  </si>
  <si>
    <t xml:space="preserve"> Ukupni izvori Aktivnost A1003 01</t>
  </si>
  <si>
    <t xml:space="preserve"> Ukupni izvori Aktivnost A1004 02</t>
  </si>
  <si>
    <t xml:space="preserve"> Ukupni izvori Aktivnost A1005 01</t>
  </si>
  <si>
    <t xml:space="preserve"> Ukupni izvori Aktivnost A1005 02</t>
  </si>
  <si>
    <t xml:space="preserve"> Ukupni izvori Aktivnost A1005 03</t>
  </si>
  <si>
    <t xml:space="preserve"> Ukupni izvori Aktivnost A1005 04</t>
  </si>
  <si>
    <t xml:space="preserve"> Ukupni izvori Aktivnost A1005 05</t>
  </si>
  <si>
    <t xml:space="preserve"> Ukupni izvori Aktivnost A1006 01</t>
  </si>
  <si>
    <t xml:space="preserve"> Ukupni izvori K.projekt K1006 03</t>
  </si>
  <si>
    <t xml:space="preserve"> Ukupni izvori K.projekt  K1006 04</t>
  </si>
  <si>
    <t xml:space="preserve"> Ukupni izvori T.projekt T1007 01</t>
  </si>
  <si>
    <t xml:space="preserve"> Ukupni izvori T projekt T1007 01</t>
  </si>
  <si>
    <t xml:space="preserve"> Ukupni izvori Aktivnost A1008 01</t>
  </si>
  <si>
    <t xml:space="preserve"> Ukupni izvori K.projekt  K1008 02</t>
  </si>
  <si>
    <t xml:space="preserve"> Ukupni izvori K.projekt  K1008 03</t>
  </si>
  <si>
    <t xml:space="preserve"> Ukupni izvori Aktivnost A1009 01</t>
  </si>
  <si>
    <t xml:space="preserve"> Ukupni izvori T.projekt T1009 02</t>
  </si>
  <si>
    <t xml:space="preserve"> Ukupni izvori K.projekt  K1009 03</t>
  </si>
  <si>
    <t xml:space="preserve"> Ukupni izvori Aktivnost A1009 04</t>
  </si>
  <si>
    <t xml:space="preserve"> Ukupni izvori T.projekt T1009 05</t>
  </si>
  <si>
    <t xml:space="preserve"> T.projekt T1009 05: Pomoć Odvodnji-Hvar za izgradnju
                                        fekalne kanalizacije</t>
  </si>
  <si>
    <t xml:space="preserve"> K.projekt K1009 06: Izgradnja oborinske odvodnje</t>
  </si>
  <si>
    <t xml:space="preserve"> Ukupni izvori K.projekt  K1009 06</t>
  </si>
  <si>
    <t xml:space="preserve">  Ostali građ.objekti- oborinska odvodnja</t>
  </si>
  <si>
    <t xml:space="preserve"> Aktivnost A1009 07:  Nabava materijala i edukacija građana za 
                                           odvajanje otpada</t>
  </si>
  <si>
    <t xml:space="preserve"> K.projekt K1010 01: Razvojna strategija turizma i studija utjecaja 
na okoliš</t>
  </si>
  <si>
    <t xml:space="preserve"> Ukupni izvori K.projekt  K1010 01</t>
  </si>
  <si>
    <t xml:space="preserve"> Ukupni izvori K.projekt  K1010 03</t>
  </si>
  <si>
    <t xml:space="preserve"> Ukupni izvori Aktivnost A1011 01</t>
  </si>
  <si>
    <t xml:space="preserve"> Ukupni izvori K.projekt  K1011 03</t>
  </si>
  <si>
    <t xml:space="preserve"> K.projekt K1011 04: Kupnja nekretnina na Trgu 
                                          arka Miličića- tržnica</t>
  </si>
  <si>
    <t xml:space="preserve"> Ukupni izvori K.projekt  K1011 04</t>
  </si>
  <si>
    <t xml:space="preserve"> Aktivnost A1011 05: Uređenje Etno-eko sela</t>
  </si>
  <si>
    <t xml:space="preserve"> Ukupni izvori Aktivnost A1011 05</t>
  </si>
  <si>
    <t xml:space="preserve"> Aktivnost A1011 06:  Izgradnja nove benzinske postaje                                          </t>
  </si>
  <si>
    <t xml:space="preserve"> Ukupni izvori Akrivnost  A1011 06</t>
  </si>
  <si>
    <t xml:space="preserve"> Ukupni izvori T.projekt T1012 01</t>
  </si>
  <si>
    <t xml:space="preserve"> Ukupni izvori Akrivnost  A1013 01</t>
  </si>
  <si>
    <t xml:space="preserve"> Ukupni izvori K.projekt  K1013 02</t>
  </si>
  <si>
    <t xml:space="preserve"> Ukupni izvori Akrivnost  A1014 01</t>
  </si>
  <si>
    <t xml:space="preserve"> Ukupni izvori K.projekt  K1014 03</t>
  </si>
  <si>
    <t xml:space="preserve"> Ukupni izvori K.projekt  K1014 04</t>
  </si>
  <si>
    <t xml:space="preserve"> K.prijekt K1014 05:  Izgradnja i implementacija IP mreže </t>
  </si>
  <si>
    <t xml:space="preserve"> Ukupni izvori K.projekt  K1014 05</t>
  </si>
  <si>
    <t xml:space="preserve"> K.prijekt K1014 04:  Uređenje Trga Sv. Stjepana</t>
  </si>
  <si>
    <t xml:space="preserve"> Ukupni izvori K.projekt  K1015 01</t>
  </si>
  <si>
    <t xml:space="preserve"> Ukupni izvori K.projekt  K1015 02</t>
  </si>
  <si>
    <t xml:space="preserve"> Ukupni izvori Aktivnost A1015 03</t>
  </si>
  <si>
    <t xml:space="preserve"> Ukupni izvori Aktivnost A1016 01</t>
  </si>
  <si>
    <t xml:space="preserve"> Ukupni izvori Aktivnost A1016 02</t>
  </si>
  <si>
    <t xml:space="preserve"> Ukupni izvori K.projekt  K1016 03</t>
  </si>
  <si>
    <t xml:space="preserve"> Ukupni izvori Aktivnost A1017 01</t>
  </si>
  <si>
    <t xml:space="preserve"> Ukupni izvori Aktivnost A1017 02</t>
  </si>
  <si>
    <t xml:space="preserve"> Ukupni izvori K.projekt  K1017 03</t>
  </si>
  <si>
    <t xml:space="preserve"> Ukupni izvori Aktivnost A1018 01</t>
  </si>
  <si>
    <t xml:space="preserve"> Ukupni izvori Aktivnost A1018 02</t>
  </si>
  <si>
    <t xml:space="preserve"> Ukupni izvori K.projekt  K1018 03</t>
  </si>
  <si>
    <t xml:space="preserve"> Ukupni izvori K.projekt  K1018 04</t>
  </si>
  <si>
    <t xml:space="preserve"> Ukupni izvori K.projekt  K1018 05</t>
  </si>
  <si>
    <t xml:space="preserve"> Ukupni izvori Aktivnost A1019 01</t>
  </si>
  <si>
    <t xml:space="preserve">  Usluga telefona, pošte i prijevoza</t>
  </si>
  <si>
    <t xml:space="preserve"> Ukupni izvori Aktivnost A1019 02</t>
  </si>
  <si>
    <t xml:space="preserve"> Aktivnost A1019 02: Dani  hvarskog kazalište</t>
  </si>
  <si>
    <t xml:space="preserve"> Ukupni izvori Aktivnost A1019 03</t>
  </si>
  <si>
    <t xml:space="preserve">  - Glazbeni studio Hvar</t>
  </si>
  <si>
    <t xml:space="preserve"> Ukupni izvori Aktivnost A1019 04</t>
  </si>
  <si>
    <t xml:space="preserve"> Ukupni izvori Aktivnost A1019 05</t>
  </si>
  <si>
    <t xml:space="preserve"> Ukupni izvori K.projekt  K1019 06</t>
  </si>
  <si>
    <t xml:space="preserve"> Ukupni izvori K.projekt  K1019 07</t>
  </si>
  <si>
    <t xml:space="preserve"> Ukupni izvori K.projekt  K1019 08</t>
  </si>
  <si>
    <t xml:space="preserve"> Ukupni izvori K.projekt  K1019 10</t>
  </si>
  <si>
    <t xml:space="preserve"> K.projekt K1019 10: Dodatna ulaganja na gradskoj Loggi i kuli sat</t>
  </si>
  <si>
    <t xml:space="preserve"> Ukupni izvori Aktivnost A1020 01</t>
  </si>
  <si>
    <t xml:space="preserve"> Ukupni izvori Aktivnost A1021 01</t>
  </si>
  <si>
    <t xml:space="preserve"> Ukupni izvori Aktivnost A1021 02</t>
  </si>
  <si>
    <t xml:space="preserve">  - Udruga Vita Pharos</t>
  </si>
  <si>
    <t xml:space="preserve"> Ukupni izvori Aktivnost A1022 02</t>
  </si>
  <si>
    <t xml:space="preserve"> Ukupni izvori Aktivnost A1022 01</t>
  </si>
  <si>
    <t xml:space="preserve"> Ukupni izvori Aktivnost A1023 01</t>
  </si>
  <si>
    <t xml:space="preserve"> Ukupni izvori Aktivnost A1023 02</t>
  </si>
  <si>
    <t xml:space="preserve"> Ukupni izvori Aktivnost A1023 03</t>
  </si>
  <si>
    <t xml:space="preserve"> Ukupni izvori Aktivnost A1023 04</t>
  </si>
  <si>
    <t xml:space="preserve">  - Udruga osoba s invaliditetom o. Hvara</t>
  </si>
  <si>
    <t xml:space="preserve"> Ukupni izvori Aktivnost A1023 06</t>
  </si>
  <si>
    <t xml:space="preserve"> Ukupni izvori Aktivnost A1023 05</t>
  </si>
  <si>
    <t xml:space="preserve"> Ukupni izvori Aktivnost A1023 07</t>
  </si>
  <si>
    <t xml:space="preserve"> Ukupni izvori Aktivnost A2001 01</t>
  </si>
  <si>
    <t xml:space="preserve">  Ostale naknade troškvoa zaposlenima</t>
  </si>
  <si>
    <t xml:space="preserve"> K.Projekt K2001 03: Dodat.ulaganje na zgradi i dvorištu Dječjeg vrtića</t>
  </si>
  <si>
    <t xml:space="preserve"> Ukupni izvori K.projekt  K 2001 03</t>
  </si>
  <si>
    <t xml:space="preserve"> Ukupni izvori Aktivnost A3001 01</t>
  </si>
  <si>
    <t xml:space="preserve"> Ukupni izvori Aktivnost A3001 02</t>
  </si>
  <si>
    <t xml:space="preserve"> Program 1002:  Prigodni kulturni-zabavni programi</t>
  </si>
  <si>
    <t xml:space="preserve"> K.Projekt K1006 04: Rekonstrukcija posl.objekta na Trgu Marka Miličića</t>
  </si>
  <si>
    <t xml:space="preserve"> K.projekt K1009 03: Kupnja zemljišta za sanaciju odlagališta
                                          i izgradnju reciklažnog dvoriša</t>
  </si>
  <si>
    <t xml:space="preserve"> T.projekt T1014 02:  Pomoć Komunalnom za kupnju uređaja i
                                     opreme za čišćenje i zbrinjavanja otpada na JP</t>
  </si>
  <si>
    <t>Izvršeno 2020.god.</t>
  </si>
  <si>
    <t xml:space="preserve"> 83</t>
  </si>
  <si>
    <t>PRIMICI OD PRODAJE DIONICA I UDJELA U GLAVNICI</t>
  </si>
  <si>
    <t xml:space="preserve"> 832</t>
  </si>
  <si>
    <t>PRIMICI OD PRODAJE DIONICA I UDJELA U GLAVNICI 
TRGOVAČKIH DRUŠTAVA U JAVNOM SEKTORU</t>
  </si>
  <si>
    <t xml:space="preserve"> 8321</t>
  </si>
  <si>
    <t xml:space="preserve"> Dionice i udjeli u glavnici trgovačkih društava u javnom sektoru</t>
  </si>
  <si>
    <t xml:space="preserve"> 84</t>
  </si>
  <si>
    <t>PRIMICI OD ZADUŽIVANJA</t>
  </si>
  <si>
    <t xml:space="preserve"> 842</t>
  </si>
  <si>
    <t>PRIMLJENI KREDITI I ZAJMOVI OD KREDITNIH I
OSTALIH FIN.INSTITUCIJA U JAVNOM SEKTORU</t>
  </si>
  <si>
    <t xml:space="preserve"> 8422</t>
  </si>
  <si>
    <t xml:space="preserve"> Primljeni krediti od kreditnih institucija u javnom sektoru</t>
  </si>
  <si>
    <t xml:space="preserve"> 847</t>
  </si>
  <si>
    <t>PRIMLJENI ZAJMOVI OD DRUGIH RAZINA VLASTI</t>
  </si>
  <si>
    <t xml:space="preserve"> 8471</t>
  </si>
  <si>
    <t xml:space="preserve"> Primljeni zajmovi od državnog proračuna</t>
  </si>
  <si>
    <t xml:space="preserve"> 342</t>
  </si>
  <si>
    <t xml:space="preserve"> KAMATE NA PRIMLJENE KREDITE I ZAJMOVE</t>
  </si>
  <si>
    <t xml:space="preserve"> 3423</t>
  </si>
  <si>
    <t xml:space="preserve"> Kamate na primljene kredite i zajmove</t>
  </si>
  <si>
    <t xml:space="preserve"> 412</t>
  </si>
  <si>
    <t xml:space="preserve"> NEMATERIJALNA IMOVINA</t>
  </si>
  <si>
    <t xml:space="preserve"> 4124</t>
  </si>
  <si>
    <t xml:space="preserve"> Ostala prava</t>
  </si>
  <si>
    <t>UKUPNO RASHODI ( 3 + 4)</t>
  </si>
  <si>
    <t xml:space="preserve"> 6117</t>
  </si>
  <si>
    <t xml:space="preserve"> 66322</t>
  </si>
  <si>
    <t xml:space="preserve"> - kapitalne donacije neprofitnih organizacija</t>
  </si>
  <si>
    <t xml:space="preserve"> 6632</t>
  </si>
  <si>
    <t xml:space="preserve"> - kapitalne donacije </t>
  </si>
  <si>
    <t xml:space="preserve"> 722</t>
  </si>
  <si>
    <t xml:space="preserve"> PRIHODI OD PRODAJE POSTROJENJA I OPREME</t>
  </si>
  <si>
    <t xml:space="preserve"> 7226</t>
  </si>
  <si>
    <t xml:space="preserve"> Prihodi od prodaje sportske i glazbene opreme</t>
  </si>
  <si>
    <t xml:space="preserve"> 72262</t>
  </si>
  <si>
    <t xml:space="preserve"> - prih. od prodaje glazbenih instrumenata i opreme</t>
  </si>
  <si>
    <t xml:space="preserve"> 84711</t>
  </si>
  <si>
    <t xml:space="preserve"> 84712</t>
  </si>
  <si>
    <t xml:space="preserve"> Primljeni zajmovi od državnog proračuna- kratkoročni</t>
  </si>
  <si>
    <t xml:space="preserve"> Primljeni zajmovi od državnog proračuna-dugoročni</t>
  </si>
  <si>
    <t xml:space="preserve"> 3113</t>
  </si>
  <si>
    <t xml:space="preserve"> Plaće za prekovremeni rad</t>
  </si>
  <si>
    <t xml:space="preserve"> 4224</t>
  </si>
  <si>
    <t xml:space="preserve"> Medicinska i labaratorijska opema</t>
  </si>
  <si>
    <t xml:space="preserve"> 4211</t>
  </si>
  <si>
    <t xml:space="preserve"> Stambeni objekti</t>
  </si>
  <si>
    <t xml:space="preserve"> 66321</t>
  </si>
  <si>
    <t xml:space="preserve"> - kapitalne donacije fizičkih osoba</t>
  </si>
  <si>
    <t xml:space="preserve"> 66324</t>
  </si>
  <si>
    <t xml:space="preserve">  - kapitalne donacije od ostalih subjekata izvan općeg proračuna- Knjižnica</t>
  </si>
  <si>
    <t>81</t>
  </si>
  <si>
    <t>71</t>
  </si>
  <si>
    <t>Namjenski primici</t>
  </si>
  <si>
    <t xml:space="preserve"> 54</t>
  </si>
  <si>
    <t xml:space="preserve"> PRIMICI OD ZADUŽIVANJA</t>
  </si>
  <si>
    <t xml:space="preserve"> PRIMLJENI ZAJMOVI OD DRUGIH RAZINA VLASTI</t>
  </si>
  <si>
    <t xml:space="preserve"> Primljeni zajmovi od državnog proračuna-kratkoročni</t>
  </si>
  <si>
    <t xml:space="preserve"> PRIMICI OD PRODAJE DIONICA I UDJELA U GLAVNICI</t>
  </si>
  <si>
    <t xml:space="preserve"> PRIMICI OD PRODAJE DIONICA I UDJELA U GLAVNICI 
 TRGOVAČKIH DRUŠTAVA U JAVNOM SEKTORU</t>
  </si>
  <si>
    <t xml:space="preserve"> PRIMLJENI KREDITI I ZAJMOVI OD KREDITNIH I OSTALIH 
 FINANCIJSKIH INSTITUCIJA U JAVNOM SEKTORU</t>
  </si>
  <si>
    <t xml:space="preserve"> 83212</t>
  </si>
  <si>
    <t xml:space="preserve">  Dionice i udjeli u glavnici trgovačkih društava u javnom sektoru- EKO -Hvar j.t.d.</t>
  </si>
  <si>
    <t xml:space="preserve"> Primljeni zajmovi od državnog proračuna-kratkoročni (beskamatni zajam)</t>
  </si>
  <si>
    <t xml:space="preserve"> Primljeni zajmovi od državnog proračuna-dugoročni (beskamatni zajam)</t>
  </si>
  <si>
    <t>3</t>
  </si>
  <si>
    <t>4</t>
  </si>
  <si>
    <t>5</t>
  </si>
  <si>
    <t>6</t>
  </si>
  <si>
    <t>Vlastiti prihodi Dječji vrtić</t>
  </si>
  <si>
    <t>Vlastiti prihodi Gradska knjižnica</t>
  </si>
  <si>
    <t>Prihodi za posebne namjene Grad Hvar</t>
  </si>
  <si>
    <t>Vlastiti prihodi Grad Hvar</t>
  </si>
  <si>
    <t>Prihodi za posebne namjene- Dječji vrtić</t>
  </si>
  <si>
    <t>Pomoći Grad Hvar</t>
  </si>
  <si>
    <t>Pomoći Dječji vrtić</t>
  </si>
  <si>
    <t>Pomoći Gradska knjižnica</t>
  </si>
  <si>
    <t>Donacije Grad Hvar</t>
  </si>
  <si>
    <t>Donacije Dječji vrtić</t>
  </si>
  <si>
    <t>Donacije Gradska knjižnica</t>
  </si>
  <si>
    <t>33</t>
  </si>
  <si>
    <t>4A</t>
  </si>
  <si>
    <t>4B</t>
  </si>
  <si>
    <t>52</t>
  </si>
  <si>
    <t>53</t>
  </si>
  <si>
    <t>62</t>
  </si>
  <si>
    <t>63</t>
  </si>
  <si>
    <t>Prihodi za posebne namjene Dječji vrtić</t>
  </si>
  <si>
    <t xml:space="preserve">Pomoći Gradska knjižnica </t>
  </si>
  <si>
    <t>8</t>
  </si>
  <si>
    <t>82</t>
  </si>
  <si>
    <t>Primici od financijske imovine</t>
  </si>
  <si>
    <t>Primici od zaduživanja</t>
  </si>
  <si>
    <t>UKUPNI PRIMICI</t>
  </si>
  <si>
    <t>UKUPNI IZDACI</t>
  </si>
  <si>
    <t>Izvori 8 - Namjenski primici</t>
  </si>
  <si>
    <t>Izvori 81 - Primici od zaduživanja</t>
  </si>
  <si>
    <t>Izvori 82 - Primici od financijske imovine</t>
  </si>
  <si>
    <t xml:space="preserve"> Izvor 31 (vlastiti prihodi)</t>
  </si>
  <si>
    <t xml:space="preserve"> Izvor 51 (pomoći)</t>
  </si>
  <si>
    <t xml:space="preserve"> Izvor 61 (donacije)</t>
  </si>
  <si>
    <t>Izvor 71 (prihodi od nefinanc.imovine)</t>
  </si>
  <si>
    <t xml:space="preserve"> Izvor 4A (prihodi za posebne namjene)</t>
  </si>
  <si>
    <t xml:space="preserve"> Glava 00101 - Izvori 71 (prihodi od nefinanc.imovine)</t>
  </si>
  <si>
    <t xml:space="preserve"> Izvor 4A(prihodi za posebne namjene)</t>
  </si>
  <si>
    <t xml:space="preserve"> Izvor 71 (prihodi od nefinanc.imovine)</t>
  </si>
  <si>
    <t xml:space="preserve">    Naknada troškova osobama izvan radnog odnosa</t>
  </si>
  <si>
    <t xml:space="preserve">   NAKNADA TROŠ. OSOBAMA IZVAN RAD.ODNOSA </t>
  </si>
  <si>
    <t xml:space="preserve"> Ukupni izvori K.projekt K1001 03</t>
  </si>
  <si>
    <t xml:space="preserve">   RAZDJEL  001:   PREDSTAVNIČKA I IZVRŠNA TIJELA GRADA,
                                 TE PRORAČUNSKI KORISNICI </t>
  </si>
  <si>
    <t xml:space="preserve"> Aktivnost A1002 01: Prigodni kulturni-zabavni programi, priredbe,
                                          koncerti, predstave i sl.</t>
  </si>
  <si>
    <t xml:space="preserve"> Program 1004: Financijski poslovi i obveze</t>
  </si>
  <si>
    <t xml:space="preserve"> Aktivnost A1004 01: Izdaci po zajmovima i jamstvima</t>
  </si>
  <si>
    <t xml:space="preserve"> Ukupni izvori Aktivnost A1004 01</t>
  </si>
  <si>
    <t>54</t>
  </si>
  <si>
    <t>342</t>
  </si>
  <si>
    <t xml:space="preserve">  KAMATE NA PRIMLJENE KREDITE I ZAJMOVE</t>
  </si>
  <si>
    <t xml:space="preserve"> Program 1006: Održavanje, dogradnja i
                                    adaptacija poslovnih objekata</t>
  </si>
  <si>
    <t xml:space="preserve"> Ukupni izvori K. projekt K1006 02</t>
  </si>
  <si>
    <t xml:space="preserve"> K.projekt K1008 03: Gradnja cesta i puteva</t>
  </si>
  <si>
    <t xml:space="preserve"> Izvor 67 (prihodi od nefinanc.imovine)</t>
  </si>
  <si>
    <t xml:space="preserve"> K.projekt K1013 02:  Izgradnja javne rasvjete</t>
  </si>
  <si>
    <t xml:space="preserve"> K.projekt K1013 03:  Rekonstrukcija i modernizacija javne rasvjete</t>
  </si>
  <si>
    <t xml:space="preserve"> Ukupni izvori K.projekt  K1013 03</t>
  </si>
  <si>
    <t xml:space="preserve"> Izvor 81 (primici od zaduživanja)</t>
  </si>
  <si>
    <t xml:space="preserve"> Program 1014:  Izgradnja i održavanje površina javne namjene</t>
  </si>
  <si>
    <t xml:space="preserve"> Izvor 41 (prihodi za posebne namjene)</t>
  </si>
  <si>
    <t xml:space="preserve"> Izvor 71 (prihodi od nefinanc.imovine) </t>
  </si>
  <si>
    <t xml:space="preserve"> Aktivnost A1018 02: Donacije sportskoj zajednici</t>
  </si>
  <si>
    <t xml:space="preserve"> K.projekt K1018 06: Izgradnja sportske judo dvorane u Općini Jelsa</t>
  </si>
  <si>
    <t xml:space="preserve"> Ukupni izvori K.projekt  K1018 06</t>
  </si>
  <si>
    <t xml:space="preserve">  POMOĆI DANE U INO. I UNUTAR OPĆEG PRORAČUNA</t>
  </si>
  <si>
    <t xml:space="preserve">  Kapitalne pomoći Općine Jelsa na novu judo dvoranu</t>
  </si>
  <si>
    <t xml:space="preserve"> Glava 00101 - Izvori 51 (pomoći Grad Hvar)</t>
  </si>
  <si>
    <t xml:space="preserve"> Glava 00101 - Izvori 61 (donacije Grad Hvar)</t>
  </si>
  <si>
    <t xml:space="preserve"> Glava 00101 - Izvori 4A (prihodi za posebne namjenem Grad Hvar)</t>
  </si>
  <si>
    <t xml:space="preserve"> Glava 00101 - Izvori 31 (vlastiti prihodi Grad Hvar)</t>
  </si>
  <si>
    <t xml:space="preserve"> Glava 00102 - Izvori 32 (vlastiti prihodi Dječji vrtić)</t>
  </si>
  <si>
    <t xml:space="preserve"> Glava 00102 - Izvori 4B (prihodi za posebne namjene Dječji vrtić)</t>
  </si>
  <si>
    <t xml:space="preserve"> Glava 00102 - Izvori 52 (pomoći Dječji vrtić)</t>
  </si>
  <si>
    <t xml:space="preserve"> Glava 00102 - Izvori 62 (donacije Dječji vrtić)</t>
  </si>
  <si>
    <t xml:space="preserve"> Izvor 4B (prihodi za posebne namjene)</t>
  </si>
  <si>
    <t xml:space="preserve"> Izvor 51 (pomoći Grad Hvar)</t>
  </si>
  <si>
    <t xml:space="preserve"> Izvor 32 (vlastiti prihodi Dječji vrtić)</t>
  </si>
  <si>
    <t xml:space="preserve"> Izvor 52 (pomoći Dječji vrtić)</t>
  </si>
  <si>
    <t xml:space="preserve"> Izvor 62 (donacije Dječji vrtić)</t>
  </si>
  <si>
    <t xml:space="preserve"> Izvor 32 (vlastiti prihodi Dječjeg vrtića)</t>
  </si>
  <si>
    <t xml:space="preserve"> Izvor 4B (prihodi za posebne namjene Dječji vrtić)</t>
  </si>
  <si>
    <t xml:space="preserve"> Izvor 62 (donacije Grad Hvar)</t>
  </si>
  <si>
    <t xml:space="preserve"> Glava 00102 - Izvori 51 (pomoći Grad Hvar)</t>
  </si>
  <si>
    <t xml:space="preserve"> Glava 00102 - Izvori 82 (primici od financijske imovine)</t>
  </si>
  <si>
    <t xml:space="preserve"> Glava 00101 - Izvori 81 (primici od zaduživanja)</t>
  </si>
  <si>
    <t xml:space="preserve"> Glava 00102 - Izvori 33 (vlastiti prihodi Gradska knjižnica)</t>
  </si>
  <si>
    <t xml:space="preserve"> Glava 00102 - Izvori 53 (pomoći Gradska knjižnica)</t>
  </si>
  <si>
    <t xml:space="preserve"> Glava 00102 - Izvori 63 (donacije Gradska knjižnica)</t>
  </si>
  <si>
    <t xml:space="preserve"> Izvor 33 (vlastiti prihodi Gradska knjižnica)</t>
  </si>
  <si>
    <t xml:space="preserve"> Izvor 53 (pomoći Gradska knjižnica)</t>
  </si>
  <si>
    <t xml:space="preserve"> Izvor 63 (donacije Gradska knjižnica)</t>
  </si>
  <si>
    <t xml:space="preserve"> T.projekt T3001 03: Izgradnja nove knjižnice</t>
  </si>
  <si>
    <t xml:space="preserve"> Ukupni izvori T. projekt T3001 03</t>
  </si>
  <si>
    <t xml:space="preserve">  RASHODI ZA NABAVU NEPROIZ.DUGOT. IMOVINE</t>
  </si>
  <si>
    <t xml:space="preserve">  NEMATERIJALNA IMOVINA</t>
  </si>
  <si>
    <t xml:space="preserve">  Ostala prava- ulaganja na tuđoj imovini za novu knjižnicu</t>
  </si>
  <si>
    <t>3113</t>
  </si>
  <si>
    <t xml:space="preserve">Plaće za prekovremeni rad </t>
  </si>
  <si>
    <t>4224</t>
  </si>
  <si>
    <t xml:space="preserve">  Medicinska i labaratorijska oprema</t>
  </si>
  <si>
    <t xml:space="preserve">  Kapital. donacija DVD-u za nabavu autocisterne</t>
  </si>
  <si>
    <t xml:space="preserve"> Izvor 82 (primici od financijske imovine)</t>
  </si>
  <si>
    <t xml:space="preserve">  Stambeni objekti</t>
  </si>
  <si>
    <t>Hvar, 29.04.2022.god.</t>
  </si>
  <si>
    <t>GRADA HVARA ZA 2021. GODINU</t>
  </si>
  <si>
    <t>Izvorni Plan
za 2021.g.</t>
  </si>
  <si>
    <t>Tekući Plan
za 2021.g.</t>
  </si>
  <si>
    <t>Izvršeno 2021.god.</t>
  </si>
  <si>
    <t xml:space="preserve"> IZDACI ZA FINANCIJSKU IMOVINU I OTPLATE ZAJMOVA</t>
  </si>
  <si>
    <t>IZDACI ZA DANE ZAJMOVE I DEPOZITE</t>
  </si>
  <si>
    <t xml:space="preserve"> 51</t>
  </si>
  <si>
    <t>UKUPNO RASHODI I IZDACI ( 3 + 4 + 5)</t>
  </si>
  <si>
    <t xml:space="preserve"> 518</t>
  </si>
  <si>
    <t>IZDACI ZA DEPOZITE I JAMČEVNE POLOGE</t>
  </si>
  <si>
    <t xml:space="preserve"> 5181</t>
  </si>
  <si>
    <t xml:space="preserve"> Izdaci za dep.u kred.i ostalim fin.instituc.-tuzemni</t>
  </si>
  <si>
    <t xml:space="preserve"> 547</t>
  </si>
  <si>
    <t xml:space="preserve"> 5471</t>
  </si>
  <si>
    <t xml:space="preserve"> Otplata glavnice primljenih kredita i zajmova od kreditnih
i ostalih financijskih institucija u javnom sektoru</t>
  </si>
  <si>
    <t xml:space="preserve"> IZDACI ZA OTPLATU GLAVNICE PRIMLJENIH KREDITA I ZAJMOVA</t>
  </si>
  <si>
    <t xml:space="preserve"> OTPLATA GLAVNICE PRIMLJENIH ZAJMOVA OD DRUGIH RAZINA VLASTI</t>
  </si>
  <si>
    <t xml:space="preserve"> OTPLATA GLAVNICE PRIMLJENIH  ZAJMOVA OD 
 DRUGIH RAINA VLASTI</t>
  </si>
  <si>
    <t xml:space="preserve"> Otplata glavnice primljenih kredita i zajmova od kreditnih i
 ostalih financijskih institucija u javnom sektoru</t>
  </si>
  <si>
    <t>IZDACI ZA DEPOZITE I JAMČEVNE  POLOGE</t>
  </si>
  <si>
    <t xml:space="preserve"> Izdaci za dep.u kred.i ostalim fin.institicujama-tuzemni</t>
  </si>
  <si>
    <t xml:space="preserve"> IZDACI ZA OTPLATU GLAVNICE PRIMLJNEIH KREDITA I ZAJMOVA</t>
  </si>
  <si>
    <t xml:space="preserve"> OTPLATA GLAVNICE PRIMLJENIH  ZAJMOVA OD 
 DRGIH RAZINA VLASTI</t>
  </si>
  <si>
    <t xml:space="preserve"> Otplata glavnice primljenih kredita  i zajmova od kreditnih i ostalih finan.
 Institucija u javnom sektoru</t>
  </si>
  <si>
    <t>IZVORNI PLAN
za 2021.god.</t>
  </si>
  <si>
    <t>TEKUĆI PLAN
za 2021.god.</t>
  </si>
  <si>
    <t>IZVRŠENO
u 2021.god.</t>
  </si>
  <si>
    <t>Izvori 71 - Prihodi od nef.imovine i naknade štete od osiguranja</t>
  </si>
  <si>
    <t>Izvorni Plan
za 2021.god.</t>
  </si>
  <si>
    <t>Tekući Plan
za 2021.god.</t>
  </si>
  <si>
    <t>Izvršeno u 2021.god.</t>
  </si>
  <si>
    <t xml:space="preserve">  IZDACI ZA DANE ZAJMOVE I DEPOZITE</t>
  </si>
  <si>
    <t>518</t>
  </si>
  <si>
    <t xml:space="preserve">  IZDACI ZA DEPOZITE I JAMČEVNE POLOGE</t>
  </si>
  <si>
    <t>5181</t>
  </si>
  <si>
    <t xml:space="preserve">  Izdaci za depozite u kreditnim i ostalim financijskim 
  institucijama -tuzemni</t>
  </si>
  <si>
    <t xml:space="preserve">  IZDACI ZA OTPLATE GLAVNICE PRIMLJENIH KREDITA
  I ZAJMOVA</t>
  </si>
  <si>
    <t>542</t>
  </si>
  <si>
    <t xml:space="preserve">  OTPLATE GLAVNICE PRIMLJENIH KREDITA I
  ZAJMOVA OD KREDITNIH I OSTALIH FINAN.
  INSTITUCIJA U JAVNOM SEKTORU</t>
  </si>
  <si>
    <t>5422</t>
  </si>
  <si>
    <t xml:space="preserve">  Otplata glavnice primljenih kredita od tuzemnih kreditnih institucija 
  u javnom sektoru</t>
  </si>
  <si>
    <t>547</t>
  </si>
  <si>
    <t xml:space="preserve">  OTPLATE GLAVNICE PRIMLJNIH ZAJMOVA OD
  DRUGIH RAZINA VLASTI</t>
  </si>
  <si>
    <t>5471</t>
  </si>
  <si>
    <t xml:space="preserve">  Otplata glavnice primljenih zajmova od državnog proračuna</t>
  </si>
  <si>
    <t xml:space="preserve">  Tekuće pomoći za smještaj sudaca</t>
  </si>
  <si>
    <t xml:space="preserve"> Aktivnost A1005 05:  Usluge sudstva, policije i pomoć komunalnog redarstva i dr.</t>
  </si>
  <si>
    <t xml:space="preserve"> K.Projekt K1006 02: Adaptacija i dogradnja zgrade u ulici Antifašizma 10</t>
  </si>
  <si>
    <t xml:space="preserve"> Program 1008: Izgradnja i održavanje cesta i puteva</t>
  </si>
  <si>
    <t xml:space="preserve"> K.projekt K1008 02: Kupnja zemljišta za prometnu infrastruktura</t>
  </si>
  <si>
    <t xml:space="preserve"> T.projekt T1009 02: Pomoć Komunalnom za sanacija komunalnog
                                     odlagališta i izgradnju reciklažnog dvorišta i sortirnice</t>
  </si>
  <si>
    <t xml:space="preserve"> Ukupni izvori Aktivnost A1009 07</t>
  </si>
  <si>
    <t xml:space="preserve">  Tekuća pomoć Općini Šolta za projekt Eko zeko</t>
  </si>
  <si>
    <t xml:space="preserve">  Kapitalne pomoći Općine Fondu za zaštitu okoliša za kante za otpad</t>
  </si>
  <si>
    <t xml:space="preserve"> Ukupni izvori K.projekt  K1011 02</t>
  </si>
  <si>
    <t xml:space="preserve"> Aktivnost A1022 02: Pomoći srednjoškol. ustanovama</t>
  </si>
  <si>
    <t xml:space="preserve"> Ukupni izvori Aktivnost A1022 03</t>
  </si>
  <si>
    <t xml:space="preserve">Veterinarske usluge </t>
  </si>
  <si>
    <t>3422</t>
  </si>
  <si>
    <t xml:space="preserve">  Kamate na primljene kredita i zajmove iz javnog sektora</t>
  </si>
  <si>
    <t>3434</t>
  </si>
  <si>
    <t xml:space="preserve">  Ostali nespomenuti financijski rahodi</t>
  </si>
  <si>
    <t xml:space="preserve">  Kapitalna pomoć Odvodnji-Hvar za izgradnju kanalizacije</t>
  </si>
  <si>
    <t xml:space="preserve">  Tekuće donacije Zajednici sportskih udruga</t>
  </si>
  <si>
    <t xml:space="preserve">  - Ostale udruge (neraspoređeno)- Centar Fabula</t>
  </si>
  <si>
    <t xml:space="preserve"> Izvor 72 (prihodi od prodaje nef.imovine- Gradska knjižnica)</t>
  </si>
  <si>
    <t xml:space="preserve"> Glava 00102 - Izvori 72 (prihodi od prodaje nef.imovine -Gradska knjižnica)</t>
  </si>
  <si>
    <t>72</t>
  </si>
  <si>
    <t>Prih.od.nefinanc.imovine i nak.štete od osiguranja-Knjižnica</t>
  </si>
  <si>
    <t>7</t>
  </si>
  <si>
    <t>Prih.od.nefinanc.imovine i nak.štete od osiguranja-Grad</t>
  </si>
  <si>
    <t xml:space="preserve"> Izdaci za dep.u kred. i ostalim fin. Institucijama -tuzemni</t>
  </si>
  <si>
    <t>/u kunama i lipama/</t>
  </si>
  <si>
    <t xml:space="preserve">Godišnji izvještaj o izvršenju proračuna za 2021.godinu sastoji se od: </t>
  </si>
  <si>
    <t xml:space="preserve"> K.Projekt K1022 03:  Izgradnja osnovne škole i šk.igrališta</t>
  </si>
  <si>
    <t xml:space="preserve">  Poslovni objekt - osnovna škola i šk.igralište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</si>
</sst>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"/>
  </numFmts>
  <fonts count="6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9"/>
      <name val="Algerian"/>
      <family val="5"/>
    </font>
    <font>
      <b/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8"/>
      <name val="Algerian"/>
      <family val="5"/>
    </font>
    <font>
      <sz val="7"/>
      <name val="Arial"/>
      <family val="2"/>
    </font>
    <font>
      <b/>
      <sz val="16"/>
      <name val="Algerian"/>
      <family val="5"/>
    </font>
    <font>
      <b/>
      <sz val="7"/>
      <name val="Algerian"/>
      <family val="5"/>
    </font>
    <font>
      <b/>
      <sz val="7"/>
      <name val="Arial"/>
      <family val="2"/>
    </font>
    <font>
      <sz val="9"/>
      <name val="Algerian"/>
      <family val="5"/>
    </font>
    <font>
      <b/>
      <sz val="9"/>
      <color indexed="8"/>
      <name val="Arial"/>
      <family val="2"/>
    </font>
    <font>
      <sz val="14"/>
      <name val="Algerian"/>
      <family val="5"/>
    </font>
    <font>
      <b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i/>
      <sz val="6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20" borderId="1" applyNumberFormat="0" applyFont="0" applyAlignment="0" applyProtection="0"/>
    <xf numFmtId="0" fontId="46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7" fillId="28" borderId="2" applyNumberFormat="0" applyAlignment="0" applyProtection="0"/>
    <xf numFmtId="0" fontId="48" fillId="28" borderId="3" applyNumberFormat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31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0" fontId="4" fillId="7" borderId="10" xfId="0" applyFont="1" applyFill="1" applyBorder="1" applyAlignment="1">
      <alignment vertical="center"/>
    </xf>
    <xf numFmtId="0" fontId="1" fillId="7" borderId="10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8" fillId="7" borderId="10" xfId="0" applyNumberFormat="1" applyFont="1" applyFill="1" applyBorder="1" applyAlignment="1">
      <alignment/>
    </xf>
    <xf numFmtId="3" fontId="8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left"/>
    </xf>
    <xf numFmtId="0" fontId="9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left"/>
    </xf>
    <xf numFmtId="0" fontId="8" fillId="0" borderId="10" xfId="0" applyFont="1" applyBorder="1" applyAlignment="1">
      <alignment/>
    </xf>
    <xf numFmtId="49" fontId="8" fillId="7" borderId="10" xfId="0" applyNumberFormat="1" applyFont="1" applyFill="1" applyBorder="1" applyAlignment="1">
      <alignment horizontal="left"/>
    </xf>
    <xf numFmtId="0" fontId="8" fillId="7" borderId="10" xfId="0" applyFont="1" applyFill="1" applyBorder="1" applyAlignment="1">
      <alignment/>
    </xf>
    <xf numFmtId="49" fontId="8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/>
    </xf>
    <xf numFmtId="49" fontId="8" fillId="7" borderId="10" xfId="0" applyNumberFormat="1" applyFont="1" applyFill="1" applyBorder="1" applyAlignment="1">
      <alignment/>
    </xf>
    <xf numFmtId="0" fontId="8" fillId="7" borderId="10" xfId="0" applyFont="1" applyFill="1" applyBorder="1" applyAlignment="1">
      <alignment/>
    </xf>
    <xf numFmtId="0" fontId="6" fillId="7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/>
    </xf>
    <xf numFmtId="0" fontId="6" fillId="0" borderId="0" xfId="0" applyFont="1" applyAlignment="1">
      <alignment/>
    </xf>
    <xf numFmtId="3" fontId="8" fillId="10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4" fontId="11" fillId="34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indent="1"/>
    </xf>
    <xf numFmtId="0" fontId="12" fillId="34" borderId="10" xfId="0" applyFont="1" applyFill="1" applyBorder="1" applyAlignment="1">
      <alignment vertical="center" wrapText="1"/>
    </xf>
    <xf numFmtId="0" fontId="12" fillId="34" borderId="10" xfId="0" applyFont="1" applyFill="1" applyBorder="1" applyAlignment="1">
      <alignment/>
    </xf>
    <xf numFmtId="0" fontId="11" fillId="34" borderId="10" xfId="0" applyFont="1" applyFill="1" applyBorder="1" applyAlignment="1">
      <alignment vertical="center" wrapText="1"/>
    </xf>
    <xf numFmtId="49" fontId="11" fillId="34" borderId="10" xfId="0" applyNumberFormat="1" applyFont="1" applyFill="1" applyBorder="1" applyAlignment="1">
      <alignment vertical="center"/>
    </xf>
    <xf numFmtId="49" fontId="11" fillId="34" borderId="10" xfId="0" applyNumberFormat="1" applyFont="1" applyFill="1" applyBorder="1" applyAlignment="1">
      <alignment vertical="center" wrapText="1"/>
    </xf>
    <xf numFmtId="4" fontId="11" fillId="34" borderId="10" xfId="0" applyNumberFormat="1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 vertical="center" wrapText="1"/>
    </xf>
    <xf numFmtId="3" fontId="14" fillId="0" borderId="10" xfId="0" applyNumberFormat="1" applyFont="1" applyBorder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4" fillId="7" borderId="11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4" fontId="14" fillId="0" borderId="10" xfId="0" applyNumberFormat="1" applyFont="1" applyBorder="1" applyAlignment="1">
      <alignment/>
    </xf>
    <xf numFmtId="0" fontId="14" fillId="34" borderId="11" xfId="0" applyFont="1" applyFill="1" applyBorder="1" applyAlignment="1">
      <alignment horizontal="center" vertical="center" wrapText="1"/>
    </xf>
    <xf numFmtId="4" fontId="17" fillId="7" borderId="10" xfId="0" applyNumberFormat="1" applyFont="1" applyFill="1" applyBorder="1" applyAlignment="1">
      <alignment/>
    </xf>
    <xf numFmtId="3" fontId="14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3" fontId="4" fillId="35" borderId="12" xfId="0" applyNumberFormat="1" applyFont="1" applyFill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3" fontId="4" fillId="19" borderId="13" xfId="0" applyNumberFormat="1" applyFont="1" applyFill="1" applyBorder="1" applyAlignment="1">
      <alignment vertical="center"/>
    </xf>
    <xf numFmtId="3" fontId="4" fillId="36" borderId="10" xfId="0" applyNumberFormat="1" applyFont="1" applyFill="1" applyBorder="1" applyAlignment="1">
      <alignment/>
    </xf>
    <xf numFmtId="3" fontId="4" fillId="0" borderId="12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 indent="1"/>
    </xf>
    <xf numFmtId="0" fontId="4" fillId="0" borderId="10" xfId="0" applyFont="1" applyBorder="1" applyAlignment="1">
      <alignment horizontal="left" indent="1"/>
    </xf>
    <xf numFmtId="3" fontId="4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indent="1"/>
    </xf>
    <xf numFmtId="49" fontId="2" fillId="0" borderId="10" xfId="0" applyNumberFormat="1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3" fontId="2" fillId="34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0" fontId="2" fillId="34" borderId="10" xfId="0" applyFont="1" applyFill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49" fontId="2" fillId="34" borderId="10" xfId="0" applyNumberFormat="1" applyFont="1" applyFill="1" applyBorder="1" applyAlignment="1">
      <alignment/>
    </xf>
    <xf numFmtId="49" fontId="2" fillId="0" borderId="14" xfId="0" applyNumberFormat="1" applyFont="1" applyBorder="1" applyAlignment="1">
      <alignment/>
    </xf>
    <xf numFmtId="0" fontId="2" fillId="0" borderId="10" xfId="0" applyNumberFormat="1" applyFont="1" applyBorder="1" applyAlignment="1">
      <alignment horizontal="left" indent="1"/>
    </xf>
    <xf numFmtId="3" fontId="4" fillId="13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3" fontId="21" fillId="34" borderId="12" xfId="0" applyNumberFormat="1" applyFont="1" applyFill="1" applyBorder="1" applyAlignment="1">
      <alignment vertical="center"/>
    </xf>
    <xf numFmtId="3" fontId="22" fillId="34" borderId="13" xfId="0" applyNumberFormat="1" applyFont="1" applyFill="1" applyBorder="1" applyAlignment="1">
      <alignment vertical="center"/>
    </xf>
    <xf numFmtId="3" fontId="22" fillId="34" borderId="10" xfId="0" applyNumberFormat="1" applyFont="1" applyFill="1" applyBorder="1" applyAlignment="1">
      <alignment vertical="center"/>
    </xf>
    <xf numFmtId="3" fontId="21" fillId="34" borderId="10" xfId="0" applyNumberFormat="1" applyFont="1" applyFill="1" applyBorder="1" applyAlignment="1">
      <alignment/>
    </xf>
    <xf numFmtId="3" fontId="4" fillId="7" borderId="10" xfId="0" applyNumberFormat="1" applyFont="1" applyFill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/>
    </xf>
    <xf numFmtId="4" fontId="17" fillId="0" borderId="10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4" fontId="14" fillId="0" borderId="12" xfId="0" applyNumberFormat="1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indent="1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indent="1"/>
    </xf>
    <xf numFmtId="3" fontId="8" fillId="34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4" fillId="19" borderId="10" xfId="0" applyNumberFormat="1" applyFont="1" applyFill="1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4" fillId="7" borderId="10" xfId="0" applyNumberFormat="1" applyFont="1" applyFill="1" applyBorder="1" applyAlignment="1">
      <alignment horizontal="left" indent="1"/>
    </xf>
    <xf numFmtId="0" fontId="4" fillId="7" borderId="10" xfId="0" applyFont="1" applyFill="1" applyBorder="1" applyAlignment="1">
      <alignment horizontal="left" indent="1"/>
    </xf>
    <xf numFmtId="4" fontId="4" fillId="7" borderId="10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 horizontal="left" indent="1"/>
    </xf>
    <xf numFmtId="0" fontId="4" fillId="0" borderId="10" xfId="0" applyFont="1" applyBorder="1" applyAlignment="1">
      <alignment horizontal="left" inden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3" fontId="1" fillId="7" borderId="10" xfId="0" applyNumberFormat="1" applyFont="1" applyFill="1" applyBorder="1" applyAlignment="1">
      <alignment/>
    </xf>
    <xf numFmtId="4" fontId="1" fillId="7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/>
    </xf>
    <xf numFmtId="4" fontId="8" fillId="7" borderId="10" xfId="0" applyNumberFormat="1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8" fillId="34" borderId="10" xfId="0" applyNumberFormat="1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8" fillId="10" borderId="10" xfId="0" applyNumberFormat="1" applyFont="1" applyFill="1" applyBorder="1" applyAlignment="1">
      <alignment/>
    </xf>
    <xf numFmtId="4" fontId="21" fillId="34" borderId="12" xfId="0" applyNumberFormat="1" applyFont="1" applyFill="1" applyBorder="1" applyAlignment="1">
      <alignment vertical="center"/>
    </xf>
    <xf numFmtId="4" fontId="22" fillId="34" borderId="13" xfId="0" applyNumberFormat="1" applyFont="1" applyFill="1" applyBorder="1" applyAlignment="1">
      <alignment vertical="center"/>
    </xf>
    <xf numFmtId="4" fontId="22" fillId="34" borderId="10" xfId="0" applyNumberFormat="1" applyFont="1" applyFill="1" applyBorder="1" applyAlignment="1">
      <alignment vertical="center"/>
    </xf>
    <xf numFmtId="4" fontId="21" fillId="34" borderId="10" xfId="0" applyNumberFormat="1" applyFont="1" applyFill="1" applyBorder="1" applyAlignment="1">
      <alignment/>
    </xf>
    <xf numFmtId="4" fontId="4" fillId="35" borderId="12" xfId="0" applyNumberFormat="1" applyFont="1" applyFill="1" applyBorder="1" applyAlignment="1">
      <alignment vertical="center"/>
    </xf>
    <xf numFmtId="4" fontId="4" fillId="19" borderId="13" xfId="0" applyNumberFormat="1" applyFont="1" applyFill="1" applyBorder="1" applyAlignment="1">
      <alignment vertical="center"/>
    </xf>
    <xf numFmtId="4" fontId="4" fillId="36" borderId="10" xfId="0" applyNumberFormat="1" applyFont="1" applyFill="1" applyBorder="1" applyAlignment="1">
      <alignment/>
    </xf>
    <xf numFmtId="4" fontId="4" fillId="0" borderId="12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2" fillId="34" borderId="10" xfId="0" applyNumberFormat="1" applyFont="1" applyFill="1" applyBorder="1" applyAlignment="1">
      <alignment/>
    </xf>
    <xf numFmtId="4" fontId="4" fillId="19" borderId="10" xfId="0" applyNumberFormat="1" applyFont="1" applyFill="1" applyBorder="1" applyAlignment="1">
      <alignment vertical="center"/>
    </xf>
    <xf numFmtId="4" fontId="4" fillId="13" borderId="10" xfId="0" applyNumberFormat="1" applyFont="1" applyFill="1" applyBorder="1" applyAlignment="1">
      <alignment/>
    </xf>
    <xf numFmtId="0" fontId="4" fillId="13" borderId="10" xfId="0" applyFont="1" applyFill="1" applyBorder="1" applyAlignment="1">
      <alignment vertical="center"/>
    </xf>
    <xf numFmtId="3" fontId="2" fillId="0" borderId="0" xfId="0" applyNumberFormat="1" applyFont="1" applyAlignment="1">
      <alignment/>
    </xf>
    <xf numFmtId="0" fontId="8" fillId="0" borderId="10" xfId="0" applyFont="1" applyBorder="1" applyAlignment="1">
      <alignment wrapText="1"/>
    </xf>
    <xf numFmtId="0" fontId="14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left" wrapText="1" indent="1"/>
    </xf>
    <xf numFmtId="0" fontId="14" fillId="0" borderId="10" xfId="0" applyFont="1" applyBorder="1" applyAlignment="1">
      <alignment horizontal="left" inden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" fontId="2" fillId="0" borderId="0" xfId="0" applyNumberFormat="1" applyFont="1" applyAlignment="1">
      <alignment/>
    </xf>
    <xf numFmtId="4" fontId="6" fillId="7" borderId="1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4" fontId="6" fillId="34" borderId="10" xfId="0" applyNumberFormat="1" applyFont="1" applyFill="1" applyBorder="1" applyAlignment="1">
      <alignment horizontal="center" vertical="center" wrapText="1"/>
    </xf>
    <xf numFmtId="4" fontId="14" fillId="34" borderId="1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/>
    </xf>
    <xf numFmtId="4" fontId="6" fillId="34" borderId="10" xfId="0" applyNumberFormat="1" applyFont="1" applyFill="1" applyBorder="1" applyAlignment="1">
      <alignment/>
    </xf>
    <xf numFmtId="0" fontId="17" fillId="7" borderId="10" xfId="0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25" fillId="0" borderId="10" xfId="0" applyFont="1" applyBorder="1" applyAlignment="1">
      <alignment/>
    </xf>
    <xf numFmtId="0" fontId="8" fillId="0" borderId="10" xfId="0" applyFont="1" applyBorder="1" applyAlignment="1">
      <alignment horizontal="left" indent="1"/>
    </xf>
    <xf numFmtId="0" fontId="6" fillId="0" borderId="10" xfId="0" applyFont="1" applyBorder="1" applyAlignment="1">
      <alignment horizontal="left" wrapText="1" indent="1"/>
    </xf>
    <xf numFmtId="0" fontId="26" fillId="0" borderId="10" xfId="0" applyFont="1" applyBorder="1" applyAlignment="1">
      <alignment horizontal="left" indent="1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left" indent="2"/>
    </xf>
    <xf numFmtId="0" fontId="2" fillId="0" borderId="11" xfId="0" applyFont="1" applyBorder="1" applyAlignment="1">
      <alignment horizontal="left" indent="2"/>
    </xf>
    <xf numFmtId="0" fontId="2" fillId="0" borderId="14" xfId="0" applyFont="1" applyFill="1" applyBorder="1" applyAlignment="1">
      <alignment horizontal="left" indent="2"/>
    </xf>
    <xf numFmtId="0" fontId="2" fillId="0" borderId="11" xfId="0" applyFont="1" applyFill="1" applyBorder="1" applyAlignment="1">
      <alignment horizontal="left" indent="2"/>
    </xf>
    <xf numFmtId="0" fontId="2" fillId="0" borderId="16" xfId="0" applyFont="1" applyFill="1" applyBorder="1" applyAlignment="1">
      <alignment horizontal="left" indent="2"/>
    </xf>
    <xf numFmtId="0" fontId="2" fillId="0" borderId="17" xfId="0" applyFont="1" applyFill="1" applyBorder="1" applyAlignment="1">
      <alignment horizontal="left" indent="2"/>
    </xf>
    <xf numFmtId="0" fontId="14" fillId="0" borderId="15" xfId="0" applyFont="1" applyBorder="1" applyAlignment="1">
      <alignment horizontal="center"/>
    </xf>
    <xf numFmtId="0" fontId="4" fillId="10" borderId="14" xfId="0" applyFont="1" applyFill="1" applyBorder="1" applyAlignment="1">
      <alignment horizontal="left"/>
    </xf>
    <xf numFmtId="0" fontId="4" fillId="10" borderId="11" xfId="0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4" fillId="12" borderId="14" xfId="0" applyFont="1" applyFill="1" applyBorder="1" applyAlignment="1">
      <alignment horizontal="center"/>
    </xf>
    <xf numFmtId="0" fontId="4" fillId="12" borderId="18" xfId="0" applyFont="1" applyFill="1" applyBorder="1" applyAlignment="1">
      <alignment horizontal="center"/>
    </xf>
    <xf numFmtId="0" fontId="4" fillId="12" borderId="11" xfId="0" applyFont="1" applyFill="1" applyBorder="1" applyAlignment="1">
      <alignment horizontal="center"/>
    </xf>
    <xf numFmtId="0" fontId="4" fillId="12" borderId="0" xfId="0" applyFont="1" applyFill="1" applyBorder="1" applyAlignment="1">
      <alignment horizontal="center"/>
    </xf>
    <xf numFmtId="0" fontId="4" fillId="0" borderId="14" xfId="0" applyFont="1" applyBorder="1" applyAlignment="1">
      <alignment horizontal="left" indent="2"/>
    </xf>
    <xf numFmtId="0" fontId="4" fillId="0" borderId="11" xfId="0" applyFont="1" applyBorder="1" applyAlignment="1">
      <alignment horizontal="left" indent="2"/>
    </xf>
    <xf numFmtId="0" fontId="4" fillId="0" borderId="14" xfId="0" applyFont="1" applyBorder="1" applyAlignment="1">
      <alignment horizontal="left" indent="2"/>
    </xf>
    <xf numFmtId="0" fontId="4" fillId="0" borderId="11" xfId="0" applyFont="1" applyBorder="1" applyAlignment="1">
      <alignment horizontal="left" indent="2"/>
    </xf>
    <xf numFmtId="0" fontId="2" fillId="0" borderId="0" xfId="0" applyFont="1" applyAlignment="1">
      <alignment horizontal="center"/>
    </xf>
    <xf numFmtId="0" fontId="1" fillId="7" borderId="14" xfId="0" applyFont="1" applyFill="1" applyBorder="1" applyAlignment="1">
      <alignment horizontal="left" vertical="center"/>
    </xf>
    <xf numFmtId="0" fontId="1" fillId="7" borderId="11" xfId="0" applyFont="1" applyFill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12" borderId="14" xfId="0" applyFont="1" applyFill="1" applyBorder="1" applyAlignment="1">
      <alignment horizontal="left" indent="2"/>
    </xf>
    <xf numFmtId="0" fontId="4" fillId="12" borderId="18" xfId="0" applyFont="1" applyFill="1" applyBorder="1" applyAlignment="1">
      <alignment horizontal="left" indent="2"/>
    </xf>
    <xf numFmtId="0" fontId="4" fillId="12" borderId="11" xfId="0" applyFont="1" applyFill="1" applyBorder="1" applyAlignment="1">
      <alignment horizontal="left" indent="2"/>
    </xf>
    <xf numFmtId="0" fontId="8" fillId="7" borderId="14" xfId="0" applyFont="1" applyFill="1" applyBorder="1" applyAlignment="1">
      <alignment horizontal="left" indent="2"/>
    </xf>
    <xf numFmtId="0" fontId="8" fillId="7" borderId="11" xfId="0" applyFont="1" applyFill="1" applyBorder="1" applyAlignment="1">
      <alignment horizontal="left" indent="2"/>
    </xf>
    <xf numFmtId="49" fontId="0" fillId="0" borderId="14" xfId="0" applyNumberFormat="1" applyFont="1" applyBorder="1" applyAlignment="1">
      <alignment horizontal="left" indent="1"/>
    </xf>
    <xf numFmtId="49" fontId="0" fillId="0" borderId="11" xfId="0" applyNumberFormat="1" applyFont="1" applyBorder="1" applyAlignment="1">
      <alignment horizontal="left" indent="1"/>
    </xf>
    <xf numFmtId="0" fontId="1" fillId="7" borderId="14" xfId="0" applyFont="1" applyFill="1" applyBorder="1" applyAlignment="1">
      <alignment horizontal="left" indent="1"/>
    </xf>
    <xf numFmtId="0" fontId="1" fillId="7" borderId="11" xfId="0" applyFont="1" applyFill="1" applyBorder="1" applyAlignment="1">
      <alignment horizontal="left" indent="1"/>
    </xf>
    <xf numFmtId="49" fontId="6" fillId="0" borderId="14" xfId="0" applyNumberFormat="1" applyFont="1" applyBorder="1" applyAlignment="1">
      <alignment horizontal="left" indent="1"/>
    </xf>
    <xf numFmtId="49" fontId="6" fillId="0" borderId="11" xfId="0" applyNumberFormat="1" applyFont="1" applyBorder="1" applyAlignment="1">
      <alignment horizontal="left" indent="1"/>
    </xf>
    <xf numFmtId="49" fontId="2" fillId="0" borderId="14" xfId="0" applyNumberFormat="1" applyFont="1" applyBorder="1" applyAlignment="1">
      <alignment horizontal="left" indent="1"/>
    </xf>
    <xf numFmtId="49" fontId="2" fillId="0" borderId="11" xfId="0" applyNumberFormat="1" applyFont="1" applyBorder="1" applyAlignment="1">
      <alignment horizontal="left" indent="1"/>
    </xf>
    <xf numFmtId="0" fontId="11" fillId="34" borderId="18" xfId="0" applyFont="1" applyFill="1" applyBorder="1" applyAlignment="1">
      <alignment horizontal="left" vertical="center" wrapText="1"/>
    </xf>
    <xf numFmtId="0" fontId="11" fillId="34" borderId="11" xfId="0" applyFont="1" applyFill="1" applyBorder="1" applyAlignment="1">
      <alignment horizontal="left" vertical="center" wrapText="1"/>
    </xf>
    <xf numFmtId="49" fontId="11" fillId="34" borderId="18" xfId="0" applyNumberFormat="1" applyFont="1" applyFill="1" applyBorder="1" applyAlignment="1">
      <alignment horizontal="left" vertical="center"/>
    </xf>
    <xf numFmtId="49" fontId="11" fillId="34" borderId="11" xfId="0" applyNumberFormat="1" applyFont="1" applyFill="1" applyBorder="1" applyAlignment="1">
      <alignment horizontal="left" vertical="center"/>
    </xf>
    <xf numFmtId="49" fontId="11" fillId="34" borderId="18" xfId="0" applyNumberFormat="1" applyFont="1" applyFill="1" applyBorder="1" applyAlignment="1">
      <alignment horizontal="left" vertical="center" wrapText="1"/>
    </xf>
    <xf numFmtId="49" fontId="11" fillId="34" borderId="11" xfId="0" applyNumberFormat="1" applyFont="1" applyFill="1" applyBorder="1" applyAlignment="1">
      <alignment horizontal="left" vertical="center" wrapText="1"/>
    </xf>
    <xf numFmtId="0" fontId="12" fillId="34" borderId="18" xfId="0" applyFont="1" applyFill="1" applyBorder="1" applyAlignment="1">
      <alignment horizontal="left"/>
    </xf>
    <xf numFmtId="0" fontId="12" fillId="34" borderId="11" xfId="0" applyFont="1" applyFill="1" applyBorder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2" fillId="34" borderId="18" xfId="0" applyFont="1" applyFill="1" applyBorder="1" applyAlignment="1">
      <alignment horizontal="left" vertical="center" wrapText="1"/>
    </xf>
    <xf numFmtId="0" fontId="12" fillId="34" borderId="11" xfId="0" applyFont="1" applyFill="1" applyBorder="1" applyAlignment="1">
      <alignment horizontal="left" vertical="center" wrapText="1"/>
    </xf>
    <xf numFmtId="0" fontId="19" fillId="37" borderId="16" xfId="0" applyFont="1" applyFill="1" applyBorder="1" applyAlignment="1">
      <alignment horizontal="left"/>
    </xf>
    <xf numFmtId="0" fontId="19" fillId="37" borderId="17" xfId="0" applyFont="1" applyFill="1" applyBorder="1" applyAlignment="1">
      <alignment horizontal="left"/>
    </xf>
    <xf numFmtId="0" fontId="4" fillId="37" borderId="14" xfId="0" applyFont="1" applyFill="1" applyBorder="1" applyAlignment="1">
      <alignment horizontal="left"/>
    </xf>
    <xf numFmtId="0" fontId="4" fillId="37" borderId="11" xfId="0" applyFont="1" applyFill="1" applyBorder="1" applyAlignment="1">
      <alignment horizontal="left"/>
    </xf>
    <xf numFmtId="49" fontId="4" fillId="37" borderId="14" xfId="0" applyNumberFormat="1" applyFont="1" applyFill="1" applyBorder="1" applyAlignment="1">
      <alignment horizontal="left"/>
    </xf>
    <xf numFmtId="49" fontId="4" fillId="37" borderId="11" xfId="0" applyNumberFormat="1" applyFont="1" applyFill="1" applyBorder="1" applyAlignment="1">
      <alignment horizontal="left"/>
    </xf>
    <xf numFmtId="49" fontId="4" fillId="36" borderId="14" xfId="0" applyNumberFormat="1" applyFont="1" applyFill="1" applyBorder="1" applyAlignment="1">
      <alignment horizontal="left"/>
    </xf>
    <xf numFmtId="49" fontId="4" fillId="36" borderId="11" xfId="0" applyNumberFormat="1" applyFont="1" applyFill="1" applyBorder="1" applyAlignment="1">
      <alignment horizontal="left"/>
    </xf>
    <xf numFmtId="49" fontId="4" fillId="37" borderId="14" xfId="0" applyNumberFormat="1" applyFont="1" applyFill="1" applyBorder="1" applyAlignment="1">
      <alignment wrapText="1"/>
    </xf>
    <xf numFmtId="49" fontId="4" fillId="37" borderId="11" xfId="0" applyNumberFormat="1" applyFont="1" applyFill="1" applyBorder="1" applyAlignment="1">
      <alignment/>
    </xf>
    <xf numFmtId="49" fontId="4" fillId="37" borderId="14" xfId="0" applyNumberFormat="1" applyFont="1" applyFill="1" applyBorder="1" applyAlignment="1">
      <alignment vertical="center" wrapText="1"/>
    </xf>
    <xf numFmtId="49" fontId="4" fillId="37" borderId="11" xfId="0" applyNumberFormat="1" applyFont="1" applyFill="1" applyBorder="1" applyAlignment="1">
      <alignment vertical="center"/>
    </xf>
    <xf numFmtId="49" fontId="4" fillId="37" borderId="14" xfId="0" applyNumberFormat="1" applyFont="1" applyFill="1" applyBorder="1" applyAlignment="1">
      <alignment horizontal="left" wrapText="1"/>
    </xf>
    <xf numFmtId="49" fontId="4" fillId="37" borderId="14" xfId="0" applyNumberFormat="1" applyFont="1" applyFill="1" applyBorder="1" applyAlignment="1">
      <alignment horizontal="left" vertical="center" wrapText="1"/>
    </xf>
    <xf numFmtId="49" fontId="4" fillId="37" borderId="11" xfId="0" applyNumberFormat="1" applyFont="1" applyFill="1" applyBorder="1" applyAlignment="1">
      <alignment horizontal="left" vertical="center"/>
    </xf>
    <xf numFmtId="49" fontId="4" fillId="36" borderId="14" xfId="0" applyNumberFormat="1" applyFont="1" applyFill="1" applyBorder="1" applyAlignment="1">
      <alignment horizontal="left" wrapText="1"/>
    </xf>
    <xf numFmtId="49" fontId="8" fillId="37" borderId="14" xfId="0" applyNumberFormat="1" applyFont="1" applyFill="1" applyBorder="1" applyAlignment="1">
      <alignment horizontal="left"/>
    </xf>
    <xf numFmtId="49" fontId="8" fillId="37" borderId="11" xfId="0" applyNumberFormat="1" applyFont="1" applyFill="1" applyBorder="1" applyAlignment="1">
      <alignment horizontal="left"/>
    </xf>
    <xf numFmtId="49" fontId="19" fillId="37" borderId="14" xfId="0" applyNumberFormat="1" applyFont="1" applyFill="1" applyBorder="1" applyAlignment="1">
      <alignment horizontal="left" vertical="center" wrapText="1"/>
    </xf>
    <xf numFmtId="49" fontId="19" fillId="37" borderId="11" xfId="0" applyNumberFormat="1" applyFont="1" applyFill="1" applyBorder="1" applyAlignment="1">
      <alignment horizontal="left" vertical="center"/>
    </xf>
    <xf numFmtId="49" fontId="4" fillId="37" borderId="11" xfId="0" applyNumberFormat="1" applyFont="1" applyFill="1" applyBorder="1" applyAlignment="1">
      <alignment horizontal="left" vertical="center" wrapText="1"/>
    </xf>
    <xf numFmtId="49" fontId="19" fillId="37" borderId="14" xfId="0" applyNumberFormat="1" applyFont="1" applyFill="1" applyBorder="1" applyAlignment="1">
      <alignment horizontal="left"/>
    </xf>
    <xf numFmtId="49" fontId="19" fillId="37" borderId="11" xfId="0" applyNumberFormat="1" applyFont="1" applyFill="1" applyBorder="1" applyAlignment="1">
      <alignment horizontal="left"/>
    </xf>
    <xf numFmtId="0" fontId="4" fillId="36" borderId="10" xfId="0" applyFont="1" applyFill="1" applyBorder="1" applyAlignment="1">
      <alignment horizontal="left"/>
    </xf>
    <xf numFmtId="0" fontId="20" fillId="0" borderId="0" xfId="0" applyFont="1" applyAlignment="1">
      <alignment horizontal="left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4" fillId="19" borderId="14" xfId="0" applyFont="1" applyFill="1" applyBorder="1" applyAlignment="1">
      <alignment horizontal="left" vertical="center" wrapText="1"/>
    </xf>
    <xf numFmtId="49" fontId="4" fillId="36" borderId="11" xfId="0" applyNumberFormat="1" applyFont="1" applyFill="1" applyBorder="1" applyAlignment="1">
      <alignment horizontal="left" wrapText="1"/>
    </xf>
    <xf numFmtId="0" fontId="4" fillId="35" borderId="14" xfId="0" applyFont="1" applyFill="1" applyBorder="1" applyAlignment="1">
      <alignment horizontal="left" vertical="center" wrapText="1"/>
    </xf>
    <xf numFmtId="0" fontId="4" fillId="36" borderId="14" xfId="0" applyFont="1" applyFill="1" applyBorder="1" applyAlignment="1">
      <alignment horizontal="left"/>
    </xf>
    <xf numFmtId="0" fontId="4" fillId="36" borderId="11" xfId="0" applyFont="1" applyFill="1" applyBorder="1" applyAlignment="1">
      <alignment horizontal="left"/>
    </xf>
    <xf numFmtId="49" fontId="4" fillId="19" borderId="14" xfId="0" applyNumberFormat="1" applyFont="1" applyFill="1" applyBorder="1" applyAlignment="1">
      <alignment horizontal="left" vertical="center" indent="1"/>
    </xf>
    <xf numFmtId="49" fontId="4" fillId="19" borderId="11" xfId="0" applyNumberFormat="1" applyFont="1" applyFill="1" applyBorder="1" applyAlignment="1">
      <alignment horizontal="left" vertical="center" indent="1"/>
    </xf>
    <xf numFmtId="49" fontId="4" fillId="19" borderId="14" xfId="0" applyNumberFormat="1" applyFont="1" applyFill="1" applyBorder="1" applyAlignment="1">
      <alignment horizontal="left" vertical="center" wrapText="1" indent="1"/>
    </xf>
    <xf numFmtId="49" fontId="4" fillId="19" borderId="11" xfId="0" applyNumberFormat="1" applyFont="1" applyFill="1" applyBorder="1" applyAlignment="1">
      <alignment horizontal="left" vertical="center" wrapText="1" indent="1"/>
    </xf>
    <xf numFmtId="49" fontId="2" fillId="0" borderId="0" xfId="0" applyNumberFormat="1" applyFont="1" applyBorder="1" applyAlignment="1">
      <alignment horizontal="left" indent="1"/>
    </xf>
    <xf numFmtId="1" fontId="6" fillId="33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8"/>
  <sheetViews>
    <sheetView tabSelected="1" zoomScale="140" zoomScaleNormal="140" workbookViewId="0" topLeftCell="A7">
      <selection activeCell="C15" sqref="C15"/>
    </sheetView>
  </sheetViews>
  <sheetFormatPr defaultColWidth="9.140625" defaultRowHeight="12.75"/>
  <cols>
    <col min="1" max="1" width="5.57421875" style="2" customWidth="1"/>
    <col min="2" max="2" width="37.8515625" style="2" customWidth="1"/>
    <col min="3" max="3" width="9.8515625" style="151" customWidth="1"/>
    <col min="4" max="4" width="8.421875" style="2" customWidth="1"/>
    <col min="5" max="5" width="8.28125" style="2" customWidth="1"/>
    <col min="6" max="6" width="10.00390625" style="2" customWidth="1"/>
    <col min="7" max="7" width="6.8515625" style="50" customWidth="1"/>
    <col min="8" max="8" width="5.57421875" style="50" customWidth="1"/>
    <col min="9" max="16384" width="9.140625" style="2" customWidth="1"/>
  </cols>
  <sheetData>
    <row r="1" spans="1:8" ht="33" customHeight="1">
      <c r="A1" s="10" t="s">
        <v>152</v>
      </c>
      <c r="F1" s="188" t="s">
        <v>1318</v>
      </c>
      <c r="G1" s="188"/>
      <c r="H1" s="188"/>
    </row>
    <row r="2" ht="15" customHeight="1">
      <c r="A2" s="10" t="s">
        <v>351</v>
      </c>
    </row>
    <row r="3" ht="15" customHeight="1"/>
    <row r="4" ht="25.5" customHeight="1"/>
    <row r="5" spans="1:8" ht="28.5" customHeight="1">
      <c r="A5" s="191" t="s">
        <v>799</v>
      </c>
      <c r="B5" s="191"/>
      <c r="C5" s="191"/>
      <c r="D5" s="191"/>
      <c r="E5" s="191"/>
      <c r="F5" s="191"/>
      <c r="G5" s="191"/>
      <c r="H5" s="191"/>
    </row>
    <row r="6" spans="1:8" ht="24.75" customHeight="1">
      <c r="A6" s="191" t="s">
        <v>1319</v>
      </c>
      <c r="B6" s="191"/>
      <c r="C6" s="191"/>
      <c r="D6" s="191"/>
      <c r="E6" s="191"/>
      <c r="F6" s="191"/>
      <c r="G6" s="191"/>
      <c r="H6" s="191"/>
    </row>
    <row r="7" spans="1:8" ht="16.5" customHeight="1">
      <c r="A7" s="179"/>
      <c r="B7" s="179"/>
      <c r="C7" s="179"/>
      <c r="D7" s="179"/>
      <c r="E7" s="179"/>
      <c r="F7" s="11"/>
      <c r="G7" s="51"/>
      <c r="H7" s="51"/>
    </row>
    <row r="8" spans="1:2" ht="18" customHeight="1">
      <c r="A8" s="8"/>
      <c r="B8" s="8"/>
    </row>
    <row r="9" ht="32.25" customHeight="1">
      <c r="A9" s="1" t="s">
        <v>888</v>
      </c>
    </row>
    <row r="11" ht="12">
      <c r="B11" s="2" t="s">
        <v>1392</v>
      </c>
    </row>
    <row r="13" spans="7:8" ht="12">
      <c r="G13" s="172" t="s">
        <v>1391</v>
      </c>
      <c r="H13" s="172"/>
    </row>
    <row r="14" spans="1:8" ht="27" customHeight="1">
      <c r="A14" s="189" t="s">
        <v>244</v>
      </c>
      <c r="B14" s="190"/>
      <c r="C14" s="152" t="s">
        <v>1148</v>
      </c>
      <c r="D14" s="34" t="s">
        <v>1320</v>
      </c>
      <c r="E14" s="34" t="s">
        <v>1321</v>
      </c>
      <c r="F14" s="34" t="s">
        <v>1322</v>
      </c>
      <c r="G14" s="52" t="s">
        <v>734</v>
      </c>
      <c r="H14" s="52" t="s">
        <v>735</v>
      </c>
    </row>
    <row r="15" spans="1:8" ht="11.25" customHeight="1">
      <c r="A15" s="192">
        <v>1</v>
      </c>
      <c r="B15" s="193"/>
      <c r="C15" s="264">
        <v>2</v>
      </c>
      <c r="D15" s="17">
        <v>3</v>
      </c>
      <c r="E15" s="17">
        <v>4</v>
      </c>
      <c r="F15" s="17">
        <v>5</v>
      </c>
      <c r="G15" s="53">
        <v>6</v>
      </c>
      <c r="H15" s="53">
        <v>7</v>
      </c>
    </row>
    <row r="16" spans="1:8" ht="18" customHeight="1">
      <c r="A16" s="166" t="s">
        <v>784</v>
      </c>
      <c r="B16" s="167"/>
      <c r="C16" s="123">
        <f>C45</f>
        <v>33476357.35</v>
      </c>
      <c r="D16" s="20">
        <f>D45</f>
        <v>36552750</v>
      </c>
      <c r="E16" s="20">
        <f>E45</f>
        <v>36552750</v>
      </c>
      <c r="F16" s="123">
        <f>F45</f>
        <v>35867843.54999999</v>
      </c>
      <c r="G16" s="54">
        <f>F16/C16*100</f>
        <v>107.1438065229041</v>
      </c>
      <c r="H16" s="54">
        <f aca="true" t="shared" si="0" ref="H16:H24">F16/E16*100</f>
        <v>98.12625192358985</v>
      </c>
    </row>
    <row r="17" spans="1:8" ht="18" customHeight="1">
      <c r="A17" s="166" t="s">
        <v>785</v>
      </c>
      <c r="B17" s="167"/>
      <c r="C17" s="123">
        <f>C183</f>
        <v>202328.96</v>
      </c>
      <c r="D17" s="20">
        <f>D183</f>
        <v>5000</v>
      </c>
      <c r="E17" s="20">
        <f>E183</f>
        <v>5000</v>
      </c>
      <c r="F17" s="123">
        <f>F183</f>
        <v>2119816.88</v>
      </c>
      <c r="G17" s="54">
        <f aca="true" t="shared" si="1" ref="G17:G24">F17/C17*100</f>
        <v>1047.7080888469945</v>
      </c>
      <c r="H17" s="54">
        <f t="shared" si="0"/>
        <v>42396.3376</v>
      </c>
    </row>
    <row r="18" spans="1:8" ht="18" customHeight="1">
      <c r="A18" s="184" t="s">
        <v>786</v>
      </c>
      <c r="B18" s="185"/>
      <c r="C18" s="122">
        <f>SUM(C16:C17)</f>
        <v>33678686.31</v>
      </c>
      <c r="D18" s="22">
        <f>SUM(D16:D17)</f>
        <v>36557750</v>
      </c>
      <c r="E18" s="22">
        <f>SUM(E16:E17)</f>
        <v>36557750</v>
      </c>
      <c r="F18" s="122">
        <f>SUM(F16:F17)</f>
        <v>37987660.42999999</v>
      </c>
      <c r="G18" s="54">
        <f t="shared" si="1"/>
        <v>112.79436519684127</v>
      </c>
      <c r="H18" s="54">
        <f t="shared" si="0"/>
        <v>103.9113742776839</v>
      </c>
    </row>
    <row r="19" spans="1:8" ht="12" customHeight="1">
      <c r="A19" s="180"/>
      <c r="B19" s="181"/>
      <c r="C19" s="181"/>
      <c r="D19" s="181"/>
      <c r="E19" s="181"/>
      <c r="F19" s="181"/>
      <c r="G19" s="181"/>
      <c r="H19" s="182"/>
    </row>
    <row r="20" spans="1:8" ht="18" customHeight="1">
      <c r="A20" s="166" t="s">
        <v>787</v>
      </c>
      <c r="B20" s="167"/>
      <c r="C20" s="123">
        <f>C214</f>
        <v>23536084.14</v>
      </c>
      <c r="D20" s="20">
        <f>D214</f>
        <v>27636500</v>
      </c>
      <c r="E20" s="20">
        <f>E214</f>
        <v>27636500</v>
      </c>
      <c r="F20" s="123">
        <f>F214</f>
        <v>25301427.960000005</v>
      </c>
      <c r="G20" s="54">
        <f t="shared" si="1"/>
        <v>107.50058424969586</v>
      </c>
      <c r="H20" s="54">
        <f t="shared" si="0"/>
        <v>91.5507678613428</v>
      </c>
    </row>
    <row r="21" spans="1:8" ht="18" customHeight="1">
      <c r="A21" s="166" t="s">
        <v>788</v>
      </c>
      <c r="B21" s="167"/>
      <c r="C21" s="123">
        <f>C294</f>
        <v>12700256.54</v>
      </c>
      <c r="D21" s="20">
        <f>D294</f>
        <v>14618150</v>
      </c>
      <c r="E21" s="20">
        <f>E294</f>
        <v>14618150</v>
      </c>
      <c r="F21" s="123">
        <f>F294</f>
        <v>8305110.319999999</v>
      </c>
      <c r="G21" s="54">
        <f t="shared" si="1"/>
        <v>65.3932485051991</v>
      </c>
      <c r="H21" s="54">
        <f t="shared" si="0"/>
        <v>56.813689283527665</v>
      </c>
    </row>
    <row r="22" spans="1:8" ht="18" customHeight="1">
      <c r="A22" s="184" t="s">
        <v>789</v>
      </c>
      <c r="B22" s="185"/>
      <c r="C22" s="122">
        <f>SUM(C20:C21)</f>
        <v>36236340.68</v>
      </c>
      <c r="D22" s="22">
        <f>SUM(D20:D21)</f>
        <v>42254650</v>
      </c>
      <c r="E22" s="22">
        <f>SUM(E20:E21)</f>
        <v>42254650</v>
      </c>
      <c r="F22" s="122">
        <f>SUM(F20:F21)</f>
        <v>33606538.28</v>
      </c>
      <c r="G22" s="54">
        <f t="shared" si="1"/>
        <v>92.74263805160804</v>
      </c>
      <c r="H22" s="54">
        <f t="shared" si="0"/>
        <v>79.53334906335753</v>
      </c>
    </row>
    <row r="23" spans="1:8" ht="12" customHeight="1">
      <c r="A23" s="180"/>
      <c r="B23" s="181"/>
      <c r="C23" s="181"/>
      <c r="D23" s="181"/>
      <c r="E23" s="181"/>
      <c r="F23" s="181"/>
      <c r="G23" s="181"/>
      <c r="H23" s="182"/>
    </row>
    <row r="24" spans="1:8" ht="18" customHeight="1">
      <c r="A24" s="186" t="s">
        <v>790</v>
      </c>
      <c r="B24" s="187"/>
      <c r="C24" s="125">
        <f>C18-C22</f>
        <v>-2557654.3699999973</v>
      </c>
      <c r="D24" s="93">
        <f>D18-D22</f>
        <v>-5696900</v>
      </c>
      <c r="E24" s="93">
        <f>E18-E22</f>
        <v>-5696900</v>
      </c>
      <c r="F24" s="125">
        <f>F18-F22</f>
        <v>4381122.149999991</v>
      </c>
      <c r="G24" s="94">
        <f t="shared" si="1"/>
        <v>-171.29453460906822</v>
      </c>
      <c r="H24" s="94">
        <f t="shared" si="0"/>
        <v>-76.90361687935528</v>
      </c>
    </row>
    <row r="25" spans="1:8" ht="12" customHeight="1">
      <c r="A25" s="183"/>
      <c r="B25" s="183"/>
      <c r="C25" s="183"/>
      <c r="D25" s="183"/>
      <c r="E25" s="183"/>
      <c r="F25" s="183"/>
      <c r="G25" s="183"/>
      <c r="H25" s="183"/>
    </row>
    <row r="26" spans="1:8" ht="18" customHeight="1">
      <c r="A26" s="194" t="s">
        <v>783</v>
      </c>
      <c r="B26" s="195"/>
      <c r="C26" s="195"/>
      <c r="D26" s="195"/>
      <c r="E26" s="195"/>
      <c r="F26" s="195"/>
      <c r="G26" s="195"/>
      <c r="H26" s="196"/>
    </row>
    <row r="27" spans="1:8" ht="18" customHeight="1">
      <c r="A27" s="170" t="s">
        <v>798</v>
      </c>
      <c r="B27" s="171"/>
      <c r="C27" s="126">
        <v>11073057.66</v>
      </c>
      <c r="D27" s="95">
        <v>13947971</v>
      </c>
      <c r="E27" s="95">
        <v>13947971</v>
      </c>
      <c r="F27" s="126">
        <v>13947970.93</v>
      </c>
      <c r="G27" s="96">
        <f>F27/C27*100</f>
        <v>125.96313826112598</v>
      </c>
      <c r="H27" s="96">
        <f>F27/E27*100</f>
        <v>99.99999949813488</v>
      </c>
    </row>
    <row r="28" spans="1:8" ht="18" customHeight="1">
      <c r="A28" s="168" t="s">
        <v>791</v>
      </c>
      <c r="B28" s="169"/>
      <c r="C28" s="123">
        <v>2670947.84</v>
      </c>
      <c r="D28" s="20">
        <v>5713949</v>
      </c>
      <c r="E28" s="20">
        <v>5713949</v>
      </c>
      <c r="F28" s="123">
        <v>106080.64</v>
      </c>
      <c r="G28" s="54">
        <f>F28/C28*100</f>
        <v>3.9716477578236797</v>
      </c>
      <c r="H28" s="54">
        <f>F28/E28*100</f>
        <v>1.8565205954760882</v>
      </c>
    </row>
    <row r="29" ht="21.75" customHeight="1"/>
    <row r="30" spans="1:8" ht="27" customHeight="1">
      <c r="A30" s="15" t="s">
        <v>243</v>
      </c>
      <c r="B30" s="16"/>
      <c r="C30" s="152" t="s">
        <v>1148</v>
      </c>
      <c r="D30" s="34" t="s">
        <v>1320</v>
      </c>
      <c r="E30" s="34" t="s">
        <v>1321</v>
      </c>
      <c r="F30" s="34" t="s">
        <v>1322</v>
      </c>
      <c r="G30" s="52" t="s">
        <v>734</v>
      </c>
      <c r="H30" s="52" t="s">
        <v>735</v>
      </c>
    </row>
    <row r="31" spans="1:8" ht="18" customHeight="1">
      <c r="A31" s="168" t="s">
        <v>792</v>
      </c>
      <c r="B31" s="169"/>
      <c r="C31" s="123">
        <f>C197</f>
        <v>5432567.64</v>
      </c>
      <c r="D31" s="20">
        <f>D197</f>
        <v>2705550</v>
      </c>
      <c r="E31" s="20">
        <f>E197</f>
        <v>2705550</v>
      </c>
      <c r="F31" s="123">
        <f>F197</f>
        <v>3996616.02</v>
      </c>
      <c r="G31" s="54">
        <f aca="true" t="shared" si="2" ref="G31:G38">F31/C31*100</f>
        <v>73.56771760323633</v>
      </c>
      <c r="H31" s="54">
        <f>F31/E31*100</f>
        <v>147.71917059377947</v>
      </c>
    </row>
    <row r="32" spans="1:8" ht="18" customHeight="1">
      <c r="A32" s="168" t="s">
        <v>793</v>
      </c>
      <c r="B32" s="169"/>
      <c r="C32" s="123">
        <f>'TABLICA 7'!C16</f>
        <v>0</v>
      </c>
      <c r="D32" s="20">
        <f>D331</f>
        <v>2722599</v>
      </c>
      <c r="E32" s="20">
        <f>E331</f>
        <v>2722599</v>
      </c>
      <c r="F32" s="123">
        <f>F331</f>
        <v>2720109.7100000004</v>
      </c>
      <c r="G32" s="54" t="e">
        <f t="shared" si="2"/>
        <v>#DIV/0!</v>
      </c>
      <c r="H32" s="54">
        <f>F32/E32*100</f>
        <v>99.90856934862609</v>
      </c>
    </row>
    <row r="33" spans="1:8" ht="18" customHeight="1">
      <c r="A33" s="184" t="s">
        <v>794</v>
      </c>
      <c r="B33" s="185"/>
      <c r="C33" s="122">
        <f>C31-C32</f>
        <v>5432567.64</v>
      </c>
      <c r="D33" s="22">
        <f>D31-D32</f>
        <v>-17049</v>
      </c>
      <c r="E33" s="22">
        <f>E31-E32</f>
        <v>-17049</v>
      </c>
      <c r="F33" s="122">
        <f>F31-F32</f>
        <v>1276506.3099999996</v>
      </c>
      <c r="G33" s="54">
        <f t="shared" si="2"/>
        <v>23.497292525197157</v>
      </c>
      <c r="H33" s="54">
        <f>F33/E33*100</f>
        <v>-7487.279664496449</v>
      </c>
    </row>
    <row r="34" spans="3:6" ht="26.25" customHeight="1">
      <c r="C34" s="153"/>
      <c r="D34" s="36"/>
      <c r="E34" s="36"/>
      <c r="F34" s="36"/>
    </row>
    <row r="35" spans="1:8" ht="21" customHeight="1">
      <c r="A35" s="173" t="s">
        <v>245</v>
      </c>
      <c r="B35" s="174"/>
      <c r="C35" s="127">
        <f>C18+C31</f>
        <v>39111253.95</v>
      </c>
      <c r="D35" s="37">
        <f>D18+D31</f>
        <v>39263300</v>
      </c>
      <c r="E35" s="37">
        <f>E18+E31</f>
        <v>39263300</v>
      </c>
      <c r="F35" s="127">
        <f>F18+F31</f>
        <v>41984276.449999996</v>
      </c>
      <c r="G35" s="54">
        <f t="shared" si="2"/>
        <v>107.34576933706312</v>
      </c>
      <c r="H35" s="54">
        <f>F35/E35*100</f>
        <v>106.93007579597231</v>
      </c>
    </row>
    <row r="36" spans="1:8" ht="21" customHeight="1">
      <c r="A36" s="173" t="s">
        <v>246</v>
      </c>
      <c r="B36" s="174"/>
      <c r="C36" s="127">
        <f>C22+C32</f>
        <v>36236340.68</v>
      </c>
      <c r="D36" s="37">
        <f>D22+D32</f>
        <v>44977249</v>
      </c>
      <c r="E36" s="37">
        <f>E22+E32</f>
        <v>44977249</v>
      </c>
      <c r="F36" s="127">
        <f>F22+F32</f>
        <v>36326647.99</v>
      </c>
      <c r="G36" s="54">
        <f t="shared" si="2"/>
        <v>100.24921752115507</v>
      </c>
      <c r="H36" s="54">
        <f>F36/E36*100</f>
        <v>80.76671828016872</v>
      </c>
    </row>
    <row r="37" spans="1:8" ht="21" customHeight="1">
      <c r="A37" s="175" t="s">
        <v>247</v>
      </c>
      <c r="B37" s="176"/>
      <c r="C37" s="123">
        <f>C35-C36</f>
        <v>2874913.2700000033</v>
      </c>
      <c r="D37" s="20">
        <f>D35-D36</f>
        <v>-5713949</v>
      </c>
      <c r="E37" s="20">
        <f>E35-E36</f>
        <v>-5713949</v>
      </c>
      <c r="F37" s="123">
        <f>F35-F36</f>
        <v>5657628.459999993</v>
      </c>
      <c r="G37" s="54">
        <f t="shared" si="2"/>
        <v>196.7930135158473</v>
      </c>
      <c r="H37" s="54">
        <f>F37/E37*100</f>
        <v>-99.01433246954066</v>
      </c>
    </row>
    <row r="38" spans="1:8" ht="21" customHeight="1">
      <c r="A38" s="177" t="s">
        <v>576</v>
      </c>
      <c r="B38" s="178"/>
      <c r="C38" s="122">
        <v>2670947.7</v>
      </c>
      <c r="D38" s="22">
        <v>5713949</v>
      </c>
      <c r="E38" s="22">
        <v>5713949</v>
      </c>
      <c r="F38" s="122">
        <v>106080.64</v>
      </c>
      <c r="G38" s="54">
        <f t="shared" si="2"/>
        <v>3.971647966000981</v>
      </c>
      <c r="H38" s="54">
        <f>F38/E38*100</f>
        <v>1.8565205954760882</v>
      </c>
    </row>
    <row r="39" spans="1:8" ht="21" customHeight="1">
      <c r="A39" s="175" t="s">
        <v>795</v>
      </c>
      <c r="B39" s="176"/>
      <c r="C39" s="123">
        <f>C35-C36+C27</f>
        <v>13947970.930000003</v>
      </c>
      <c r="D39" s="20">
        <f>D35-D36+D27</f>
        <v>8234022</v>
      </c>
      <c r="E39" s="20">
        <f>E35-E36+E27</f>
        <v>8234022</v>
      </c>
      <c r="F39" s="123">
        <f>F35-F36+F27</f>
        <v>19605599.389999993</v>
      </c>
      <c r="G39" s="54"/>
      <c r="H39" s="54"/>
    </row>
    <row r="40" ht="20.25" customHeight="1"/>
    <row r="41" spans="1:2" ht="28.5" customHeight="1">
      <c r="A41" s="103" t="s">
        <v>896</v>
      </c>
      <c r="B41" s="12"/>
    </row>
    <row r="42" spans="3:8" ht="22.5" customHeight="1">
      <c r="C42" s="154"/>
      <c r="D42" s="8"/>
      <c r="E42" s="8"/>
      <c r="F42" s="8"/>
      <c r="G42" s="172"/>
      <c r="H42" s="172"/>
    </row>
    <row r="43" spans="1:8" ht="27" customHeight="1">
      <c r="A43" s="92" t="s">
        <v>796</v>
      </c>
      <c r="B43" s="92" t="s">
        <v>890</v>
      </c>
      <c r="C43" s="155" t="s">
        <v>1148</v>
      </c>
      <c r="D43" s="48" t="s">
        <v>1320</v>
      </c>
      <c r="E43" s="48" t="s">
        <v>1321</v>
      </c>
      <c r="F43" s="48" t="s">
        <v>1322</v>
      </c>
      <c r="G43" s="55" t="s">
        <v>800</v>
      </c>
      <c r="H43" s="55" t="s">
        <v>801</v>
      </c>
    </row>
    <row r="44" spans="1:8" s="50" customFormat="1" ht="9.75" customHeight="1">
      <c r="A44" s="97">
        <v>1</v>
      </c>
      <c r="B44" s="97">
        <v>2</v>
      </c>
      <c r="C44" s="156">
        <v>3</v>
      </c>
      <c r="D44" s="55">
        <v>4</v>
      </c>
      <c r="E44" s="55">
        <v>5</v>
      </c>
      <c r="F44" s="55">
        <v>6</v>
      </c>
      <c r="G44" s="55">
        <v>7</v>
      </c>
      <c r="H44" s="55">
        <v>8</v>
      </c>
    </row>
    <row r="45" spans="1:8" ht="24" customHeight="1">
      <c r="A45" s="27" t="s">
        <v>405</v>
      </c>
      <c r="B45" s="28" t="s">
        <v>248</v>
      </c>
      <c r="C45" s="121">
        <f>C46+C66+C97+C125+C155+C176</f>
        <v>33476357.35</v>
      </c>
      <c r="D45" s="21">
        <f>D46+D66+D97+D125+D155+D176</f>
        <v>36552750</v>
      </c>
      <c r="E45" s="21">
        <f>E46+E66+E97+E125+E155+E176</f>
        <v>36552750</v>
      </c>
      <c r="F45" s="121">
        <f>F46+F66+F97+F125+F155+F176</f>
        <v>35867843.54999999</v>
      </c>
      <c r="G45" s="56">
        <f>F45/C45*100</f>
        <v>107.1438065229041</v>
      </c>
      <c r="H45" s="56">
        <f>F45/E45*100</f>
        <v>98.12625192358985</v>
      </c>
    </row>
    <row r="46" spans="1:8" ht="21" customHeight="1">
      <c r="A46" s="25" t="s">
        <v>406</v>
      </c>
      <c r="B46" s="26" t="s">
        <v>174</v>
      </c>
      <c r="C46" s="122">
        <f>C47+C54+C60</f>
        <v>12568751.419999998</v>
      </c>
      <c r="D46" s="22">
        <f>D47+D54+D60</f>
        <v>15656000</v>
      </c>
      <c r="E46" s="22">
        <f>E47+E54+E60</f>
        <v>15656000</v>
      </c>
      <c r="F46" s="122">
        <f>F47+F54+F60</f>
        <v>16807961.81</v>
      </c>
      <c r="G46" s="54">
        <f>F46/C46*100</f>
        <v>133.72817432966625</v>
      </c>
      <c r="H46" s="54">
        <f>F46/E46*100</f>
        <v>107.3579573965253</v>
      </c>
    </row>
    <row r="47" spans="1:8" ht="18" customHeight="1">
      <c r="A47" s="25" t="s">
        <v>407</v>
      </c>
      <c r="B47" s="26" t="s">
        <v>175</v>
      </c>
      <c r="C47" s="122">
        <f>SUM(C48:C53)</f>
        <v>6249251.039999999</v>
      </c>
      <c r="D47" s="22">
        <f>SUM(D48:D53)</f>
        <v>7350000</v>
      </c>
      <c r="E47" s="22">
        <f>SUM(E48:E53)</f>
        <v>7350000</v>
      </c>
      <c r="F47" s="122">
        <f>SUM(F48:F53)</f>
        <v>8189859.92</v>
      </c>
      <c r="G47" s="54">
        <f aca="true" t="shared" si="3" ref="G47:G101">F47/C47*100</f>
        <v>131.0534633283031</v>
      </c>
      <c r="H47" s="54">
        <f>F47/E47*100</f>
        <v>111.4266655782313</v>
      </c>
    </row>
    <row r="48" spans="1:8" ht="15" customHeight="1">
      <c r="A48" s="18" t="s">
        <v>408</v>
      </c>
      <c r="B48" s="19" t="s">
        <v>176</v>
      </c>
      <c r="C48" s="123">
        <v>4050302.5</v>
      </c>
      <c r="D48" s="20">
        <v>4800000</v>
      </c>
      <c r="E48" s="20">
        <v>4800000</v>
      </c>
      <c r="F48" s="123">
        <v>5037114.53</v>
      </c>
      <c r="G48" s="54">
        <f t="shared" si="3"/>
        <v>124.36390936232542</v>
      </c>
      <c r="H48" s="54">
        <f>F48/E48*100</f>
        <v>104.93988604166667</v>
      </c>
    </row>
    <row r="49" spans="1:8" ht="15" customHeight="1">
      <c r="A49" s="18" t="s">
        <v>409</v>
      </c>
      <c r="B49" s="19" t="s">
        <v>177</v>
      </c>
      <c r="C49" s="123">
        <v>1080126.63</v>
      </c>
      <c r="D49" s="20">
        <v>900000</v>
      </c>
      <c r="E49" s="20">
        <v>900000</v>
      </c>
      <c r="F49" s="123">
        <v>1004898.59</v>
      </c>
      <c r="G49" s="54">
        <f t="shared" si="3"/>
        <v>93.03525735681566</v>
      </c>
      <c r="H49" s="54">
        <f>F49/E49*100</f>
        <v>111.6553988888889</v>
      </c>
    </row>
    <row r="50" spans="1:8" ht="15" customHeight="1">
      <c r="A50" s="18" t="s">
        <v>410</v>
      </c>
      <c r="B50" s="19" t="s">
        <v>178</v>
      </c>
      <c r="C50" s="123">
        <v>1451443.98</v>
      </c>
      <c r="D50" s="20">
        <v>1850000</v>
      </c>
      <c r="E50" s="20">
        <v>1850000</v>
      </c>
      <c r="F50" s="123">
        <v>2464993.95</v>
      </c>
      <c r="G50" s="54">
        <f t="shared" si="3"/>
        <v>169.83045739043956</v>
      </c>
      <c r="H50" s="54">
        <f aca="true" t="shared" si="4" ref="H50:H101">F50/E50*100</f>
        <v>133.24291621621623</v>
      </c>
    </row>
    <row r="51" spans="1:8" ht="15" customHeight="1">
      <c r="A51" s="18" t="s">
        <v>411</v>
      </c>
      <c r="B51" s="19" t="s">
        <v>524</v>
      </c>
      <c r="C51" s="123">
        <v>108870.21</v>
      </c>
      <c r="D51" s="20">
        <v>400000</v>
      </c>
      <c r="E51" s="20">
        <v>400000</v>
      </c>
      <c r="F51" s="123">
        <v>392511.26</v>
      </c>
      <c r="G51" s="54">
        <f t="shared" si="3"/>
        <v>360.53137033537456</v>
      </c>
      <c r="H51" s="54">
        <f t="shared" si="4"/>
        <v>98.12781500000001</v>
      </c>
    </row>
    <row r="52" spans="1:8" ht="15" customHeight="1">
      <c r="A52" s="18" t="s">
        <v>1174</v>
      </c>
      <c r="B52" s="19" t="s">
        <v>179</v>
      </c>
      <c r="C52" s="123">
        <v>-441492.28</v>
      </c>
      <c r="D52" s="20">
        <v>-600000</v>
      </c>
      <c r="E52" s="20">
        <v>-600000</v>
      </c>
      <c r="F52" s="123">
        <v>-709658.41</v>
      </c>
      <c r="G52" s="54">
        <f t="shared" si="3"/>
        <v>160.74084239932802</v>
      </c>
      <c r="H52" s="54">
        <f t="shared" si="4"/>
        <v>118.27640166666666</v>
      </c>
    </row>
    <row r="53" spans="1:8" ht="15" customHeight="1">
      <c r="A53" s="18" t="s">
        <v>646</v>
      </c>
      <c r="B53" s="19" t="s">
        <v>1039</v>
      </c>
      <c r="C53" s="123">
        <v>0</v>
      </c>
      <c r="D53" s="20">
        <v>0</v>
      </c>
      <c r="E53" s="20">
        <v>0</v>
      </c>
      <c r="F53" s="123">
        <v>0</v>
      </c>
      <c r="G53" s="54" t="e">
        <f t="shared" si="3"/>
        <v>#DIV/0!</v>
      </c>
      <c r="H53" s="54" t="e">
        <f>F53/E53*100</f>
        <v>#DIV/0!</v>
      </c>
    </row>
    <row r="54" spans="1:8" ht="18" customHeight="1">
      <c r="A54" s="25" t="s">
        <v>412</v>
      </c>
      <c r="B54" s="26" t="s">
        <v>180</v>
      </c>
      <c r="C54" s="122">
        <f>C55+C58</f>
        <v>5136523.77</v>
      </c>
      <c r="D54" s="22">
        <f>D55+D58</f>
        <v>5900000</v>
      </c>
      <c r="E54" s="22">
        <f>E55+E58</f>
        <v>5900000</v>
      </c>
      <c r="F54" s="122">
        <f>F55+F58</f>
        <v>5575819.5</v>
      </c>
      <c r="G54" s="54">
        <f t="shared" si="3"/>
        <v>108.55239359673013</v>
      </c>
      <c r="H54" s="54">
        <f t="shared" si="4"/>
        <v>94.50541525423729</v>
      </c>
    </row>
    <row r="55" spans="1:8" ht="15" customHeight="1">
      <c r="A55" s="18" t="s">
        <v>413</v>
      </c>
      <c r="B55" s="19" t="s">
        <v>181</v>
      </c>
      <c r="C55" s="123">
        <f>SUM(C56:C57)</f>
        <v>1594467.69</v>
      </c>
      <c r="D55" s="20">
        <f>SUM(D56:D57)</f>
        <v>2400000</v>
      </c>
      <c r="E55" s="20">
        <f>SUM(E56:E57)</f>
        <v>2400000</v>
      </c>
      <c r="F55" s="123">
        <f>SUM(F56:F57)</f>
        <v>2344035.9899999998</v>
      </c>
      <c r="G55" s="54">
        <f t="shared" si="3"/>
        <v>147.010566893331</v>
      </c>
      <c r="H55" s="54">
        <f t="shared" si="4"/>
        <v>97.66816624999998</v>
      </c>
    </row>
    <row r="56" spans="1:8" ht="13.5" customHeight="1">
      <c r="A56" s="23" t="s">
        <v>414</v>
      </c>
      <c r="B56" s="24" t="s">
        <v>249</v>
      </c>
      <c r="C56" s="123">
        <v>176412.12</v>
      </c>
      <c r="D56" s="20">
        <v>200000</v>
      </c>
      <c r="E56" s="20">
        <v>200000</v>
      </c>
      <c r="F56" s="123">
        <v>228955.84</v>
      </c>
      <c r="G56" s="54">
        <f t="shared" si="3"/>
        <v>129.7846429145571</v>
      </c>
      <c r="H56" s="54">
        <f t="shared" si="4"/>
        <v>114.47791999999998</v>
      </c>
    </row>
    <row r="57" spans="1:8" ht="12.75" customHeight="1">
      <c r="A57" s="23" t="s">
        <v>415</v>
      </c>
      <c r="B57" s="24" t="s">
        <v>250</v>
      </c>
      <c r="C57" s="123">
        <v>1418055.57</v>
      </c>
      <c r="D57" s="20">
        <v>2200000</v>
      </c>
      <c r="E57" s="20">
        <v>2200000</v>
      </c>
      <c r="F57" s="123">
        <v>2115080.15</v>
      </c>
      <c r="G57" s="54">
        <f t="shared" si="3"/>
        <v>149.1535448078385</v>
      </c>
      <c r="H57" s="54">
        <f t="shared" si="4"/>
        <v>96.14000681818182</v>
      </c>
    </row>
    <row r="58" spans="1:8" ht="15" customHeight="1">
      <c r="A58" s="18" t="s">
        <v>416</v>
      </c>
      <c r="B58" s="19" t="s">
        <v>182</v>
      </c>
      <c r="C58" s="123">
        <f>SUM(C59)</f>
        <v>3542056.08</v>
      </c>
      <c r="D58" s="20">
        <f>SUM(D59)</f>
        <v>3500000</v>
      </c>
      <c r="E58" s="20">
        <f>SUM(E59)</f>
        <v>3500000</v>
      </c>
      <c r="F58" s="123">
        <f>SUM(F59)</f>
        <v>3231783.51</v>
      </c>
      <c r="G58" s="54">
        <f t="shared" si="3"/>
        <v>91.24032587310136</v>
      </c>
      <c r="H58" s="54">
        <f t="shared" si="4"/>
        <v>92.33667171428571</v>
      </c>
    </row>
    <row r="59" spans="1:8" ht="12.75" customHeight="1">
      <c r="A59" s="23" t="s">
        <v>417</v>
      </c>
      <c r="B59" s="24" t="s">
        <v>251</v>
      </c>
      <c r="C59" s="123">
        <v>3542056.08</v>
      </c>
      <c r="D59" s="20">
        <v>3500000</v>
      </c>
      <c r="E59" s="20">
        <v>3500000</v>
      </c>
      <c r="F59" s="123">
        <v>3231783.51</v>
      </c>
      <c r="G59" s="54">
        <f t="shared" si="3"/>
        <v>91.24032587310136</v>
      </c>
      <c r="H59" s="54">
        <f t="shared" si="4"/>
        <v>92.33667171428571</v>
      </c>
    </row>
    <row r="60" spans="1:8" ht="18" customHeight="1">
      <c r="A60" s="25" t="s">
        <v>418</v>
      </c>
      <c r="B60" s="26" t="s">
        <v>183</v>
      </c>
      <c r="C60" s="122">
        <f>C61+C63</f>
        <v>1182976.61</v>
      </c>
      <c r="D60" s="22">
        <f>D61+D63</f>
        <v>2406000</v>
      </c>
      <c r="E60" s="22">
        <f>E61+E63</f>
        <v>2406000</v>
      </c>
      <c r="F60" s="122">
        <f>F61+F63</f>
        <v>3042282.39</v>
      </c>
      <c r="G60" s="54">
        <f t="shared" si="3"/>
        <v>257.17181255172915</v>
      </c>
      <c r="H60" s="54">
        <f t="shared" si="4"/>
        <v>126.44565211970075</v>
      </c>
    </row>
    <row r="61" spans="1:8" ht="15" customHeight="1">
      <c r="A61" s="18" t="s">
        <v>419</v>
      </c>
      <c r="B61" s="19" t="s">
        <v>184</v>
      </c>
      <c r="C61" s="123">
        <f>SUM(C62)</f>
        <v>1169705.37</v>
      </c>
      <c r="D61" s="20">
        <f>SUM(D62)</f>
        <v>2400000</v>
      </c>
      <c r="E61" s="20">
        <f>SUM(E62)</f>
        <v>2400000</v>
      </c>
      <c r="F61" s="123">
        <f>SUM(F62)</f>
        <v>3035507.83</v>
      </c>
      <c r="G61" s="54">
        <f t="shared" si="3"/>
        <v>259.51046373327324</v>
      </c>
      <c r="H61" s="54">
        <f t="shared" si="4"/>
        <v>126.47949291666667</v>
      </c>
    </row>
    <row r="62" spans="1:8" ht="12.75" customHeight="1">
      <c r="A62" s="23" t="s">
        <v>420</v>
      </c>
      <c r="B62" s="24" t="s">
        <v>252</v>
      </c>
      <c r="C62" s="123">
        <v>1169705.37</v>
      </c>
      <c r="D62" s="20">
        <v>2400000</v>
      </c>
      <c r="E62" s="20">
        <v>2400000</v>
      </c>
      <c r="F62" s="123">
        <v>3035507.83</v>
      </c>
      <c r="G62" s="54">
        <f t="shared" si="3"/>
        <v>259.51046373327324</v>
      </c>
      <c r="H62" s="54">
        <f t="shared" si="4"/>
        <v>126.47949291666667</v>
      </c>
    </row>
    <row r="63" spans="1:8" ht="15" customHeight="1">
      <c r="A63" s="18" t="s">
        <v>421</v>
      </c>
      <c r="B63" s="19" t="s">
        <v>306</v>
      </c>
      <c r="C63" s="123">
        <f>SUM(C64:C65)</f>
        <v>13271.24</v>
      </c>
      <c r="D63" s="20">
        <f>SUM(D64:D64)</f>
        <v>6000</v>
      </c>
      <c r="E63" s="20">
        <f>SUM(E64:E64)</f>
        <v>6000</v>
      </c>
      <c r="F63" s="123">
        <f>SUM(F64:F65)</f>
        <v>6774.56</v>
      </c>
      <c r="G63" s="54">
        <f t="shared" si="3"/>
        <v>51.04692553220348</v>
      </c>
      <c r="H63" s="54">
        <f t="shared" si="4"/>
        <v>112.90933333333335</v>
      </c>
    </row>
    <row r="64" spans="1:8" ht="12.75" customHeight="1">
      <c r="A64" s="23" t="s">
        <v>422</v>
      </c>
      <c r="B64" s="24" t="s">
        <v>253</v>
      </c>
      <c r="C64" s="123">
        <v>13271.24</v>
      </c>
      <c r="D64" s="20">
        <v>6000</v>
      </c>
      <c r="E64" s="20">
        <v>6000</v>
      </c>
      <c r="F64" s="123">
        <v>6774.56</v>
      </c>
      <c r="G64" s="54">
        <f t="shared" si="3"/>
        <v>51.04692553220348</v>
      </c>
      <c r="H64" s="54">
        <f t="shared" si="4"/>
        <v>112.90933333333335</v>
      </c>
    </row>
    <row r="65" spans="1:8" ht="12.75" customHeight="1">
      <c r="A65" s="23" t="s">
        <v>758</v>
      </c>
      <c r="B65" s="24" t="s">
        <v>759</v>
      </c>
      <c r="C65" s="123">
        <v>0</v>
      </c>
      <c r="D65" s="20">
        <v>0</v>
      </c>
      <c r="E65" s="20">
        <v>0</v>
      </c>
      <c r="F65" s="123">
        <v>0</v>
      </c>
      <c r="G65" s="54" t="e">
        <f>F65/C65*100</f>
        <v>#DIV/0!</v>
      </c>
      <c r="H65" s="54" t="e">
        <f>F65/E65*100</f>
        <v>#DIV/0!</v>
      </c>
    </row>
    <row r="66" spans="1:8" ht="21" customHeight="1">
      <c r="A66" s="25" t="s">
        <v>423</v>
      </c>
      <c r="B66" s="26" t="s">
        <v>185</v>
      </c>
      <c r="C66" s="124">
        <f>C70+C77+C86+C94+C67</f>
        <v>6449889.89</v>
      </c>
      <c r="D66" s="102">
        <f>D70+D77+D86+D94+D67</f>
        <v>3523800</v>
      </c>
      <c r="E66" s="102">
        <f>E70+E77+E86+E94+E67</f>
        <v>3523800</v>
      </c>
      <c r="F66" s="124">
        <f>F70+F77+F86+F94+F67</f>
        <v>1145239.02</v>
      </c>
      <c r="G66" s="54">
        <f t="shared" si="3"/>
        <v>17.755946838342073</v>
      </c>
      <c r="H66" s="54">
        <f t="shared" si="4"/>
        <v>32.500114081389405</v>
      </c>
    </row>
    <row r="67" spans="1:8" ht="18" customHeight="1">
      <c r="A67" s="25" t="s">
        <v>920</v>
      </c>
      <c r="B67" s="26" t="s">
        <v>921</v>
      </c>
      <c r="C67" s="122">
        <f aca="true" t="shared" si="5" ref="C67:F68">C68</f>
        <v>194935.09</v>
      </c>
      <c r="D67" s="22">
        <f t="shared" si="5"/>
        <v>121000</v>
      </c>
      <c r="E67" s="22">
        <f t="shared" si="5"/>
        <v>121000</v>
      </c>
      <c r="F67" s="122">
        <f t="shared" si="5"/>
        <v>121013.52</v>
      </c>
      <c r="G67" s="54">
        <f>F67/C67*100</f>
        <v>62.07887969272233</v>
      </c>
      <c r="H67" s="54">
        <f>F67/E67*100</f>
        <v>100.011173553719</v>
      </c>
    </row>
    <row r="68" spans="1:8" ht="15" customHeight="1">
      <c r="A68" s="18" t="s">
        <v>1014</v>
      </c>
      <c r="B68" s="19" t="s">
        <v>922</v>
      </c>
      <c r="C68" s="123">
        <f t="shared" si="5"/>
        <v>194935.09</v>
      </c>
      <c r="D68" s="20">
        <f t="shared" si="5"/>
        <v>121000</v>
      </c>
      <c r="E68" s="20">
        <f t="shared" si="5"/>
        <v>121000</v>
      </c>
      <c r="F68" s="123">
        <f t="shared" si="5"/>
        <v>121013.52</v>
      </c>
      <c r="G68" s="54">
        <f>F68/C68*100</f>
        <v>62.07887969272233</v>
      </c>
      <c r="H68" s="54">
        <f>F68/E68*100</f>
        <v>100.011173553719</v>
      </c>
    </row>
    <row r="69" spans="1:8" ht="15" customHeight="1">
      <c r="A69" s="18" t="s">
        <v>1015</v>
      </c>
      <c r="B69" s="19" t="s">
        <v>1016</v>
      </c>
      <c r="C69" s="123">
        <v>194935.09</v>
      </c>
      <c r="D69" s="20">
        <v>121000</v>
      </c>
      <c r="E69" s="20">
        <v>121000</v>
      </c>
      <c r="F69" s="123">
        <v>121013.52</v>
      </c>
      <c r="G69" s="54">
        <f>F69/C69*100</f>
        <v>62.07887969272233</v>
      </c>
      <c r="H69" s="54">
        <f>F69/E69*100</f>
        <v>100.011173553719</v>
      </c>
    </row>
    <row r="70" spans="1:8" ht="18" customHeight="1">
      <c r="A70" s="25" t="s">
        <v>424</v>
      </c>
      <c r="B70" s="26" t="s">
        <v>751</v>
      </c>
      <c r="C70" s="122">
        <f>C71+C74</f>
        <v>4910328.08</v>
      </c>
      <c r="D70" s="22">
        <f>D71+D74</f>
        <v>1258400</v>
      </c>
      <c r="E70" s="22">
        <f>E71+E74</f>
        <v>1258400</v>
      </c>
      <c r="F70" s="122">
        <f>F71+F74</f>
        <v>845650</v>
      </c>
      <c r="G70" s="54">
        <f t="shared" si="3"/>
        <v>17.221863513445722</v>
      </c>
      <c r="H70" s="54">
        <f t="shared" si="4"/>
        <v>67.2004132231405</v>
      </c>
    </row>
    <row r="71" spans="1:8" ht="15" customHeight="1">
      <c r="A71" s="18" t="s">
        <v>425</v>
      </c>
      <c r="B71" s="19" t="s">
        <v>186</v>
      </c>
      <c r="C71" s="123">
        <f>SUM(C72:C73)</f>
        <v>343315.14</v>
      </c>
      <c r="D71" s="20">
        <f>SUM(D72:D73)</f>
        <v>378400</v>
      </c>
      <c r="E71" s="20">
        <f>SUM(E72:E73)</f>
        <v>378400</v>
      </c>
      <c r="F71" s="123">
        <f>SUM(F72:F73)</f>
        <v>278400</v>
      </c>
      <c r="G71" s="54">
        <f t="shared" si="3"/>
        <v>81.09167571229162</v>
      </c>
      <c r="H71" s="54">
        <f t="shared" si="4"/>
        <v>73.57293868921776</v>
      </c>
    </row>
    <row r="72" spans="1:8" ht="12.75" customHeight="1">
      <c r="A72" s="23" t="s">
        <v>426</v>
      </c>
      <c r="B72" s="24" t="s">
        <v>156</v>
      </c>
      <c r="C72" s="123">
        <v>338065.14</v>
      </c>
      <c r="D72" s="20">
        <v>70000</v>
      </c>
      <c r="E72" s="20">
        <v>70000</v>
      </c>
      <c r="F72" s="123">
        <v>70000</v>
      </c>
      <c r="G72" s="54">
        <f t="shared" si="3"/>
        <v>20.706068658838944</v>
      </c>
      <c r="H72" s="54">
        <f t="shared" si="4"/>
        <v>100</v>
      </c>
    </row>
    <row r="73" spans="1:8" ht="12.75" customHeight="1">
      <c r="A73" s="23" t="s">
        <v>427</v>
      </c>
      <c r="B73" s="24" t="s">
        <v>157</v>
      </c>
      <c r="C73" s="123">
        <v>5250</v>
      </c>
      <c r="D73" s="20">
        <v>308400</v>
      </c>
      <c r="E73" s="20">
        <v>308400</v>
      </c>
      <c r="F73" s="123">
        <v>208400</v>
      </c>
      <c r="G73" s="54">
        <f t="shared" si="3"/>
        <v>3969.5238095238096</v>
      </c>
      <c r="H73" s="54">
        <f t="shared" si="4"/>
        <v>67.5745784695201</v>
      </c>
    </row>
    <row r="74" spans="1:8" ht="15" customHeight="1">
      <c r="A74" s="18" t="s">
        <v>428</v>
      </c>
      <c r="B74" s="19" t="s">
        <v>187</v>
      </c>
      <c r="C74" s="123">
        <f>SUM(C75:C76)</f>
        <v>4567012.94</v>
      </c>
      <c r="D74" s="20">
        <f>SUM(D75:D76)</f>
        <v>880000</v>
      </c>
      <c r="E74" s="20">
        <f>SUM(E75:E76)</f>
        <v>880000</v>
      </c>
      <c r="F74" s="123">
        <f>SUM(F75:F76)</f>
        <v>567250</v>
      </c>
      <c r="G74" s="54">
        <f t="shared" si="3"/>
        <v>12.420591039534036</v>
      </c>
      <c r="H74" s="54">
        <f t="shared" si="4"/>
        <v>64.46022727272728</v>
      </c>
    </row>
    <row r="75" spans="1:8" ht="12.75" customHeight="1">
      <c r="A75" s="23" t="s">
        <v>429</v>
      </c>
      <c r="B75" s="24" t="s">
        <v>158</v>
      </c>
      <c r="C75" s="123">
        <v>4527012.94</v>
      </c>
      <c r="D75" s="20">
        <v>630000</v>
      </c>
      <c r="E75" s="20">
        <v>630000</v>
      </c>
      <c r="F75" s="123">
        <v>567250</v>
      </c>
      <c r="G75" s="54">
        <f t="shared" si="3"/>
        <v>12.530337498880662</v>
      </c>
      <c r="H75" s="54">
        <f t="shared" si="4"/>
        <v>90.03968253968254</v>
      </c>
    </row>
    <row r="76" spans="1:8" ht="12.75" customHeight="1">
      <c r="A76" s="23" t="s">
        <v>430</v>
      </c>
      <c r="B76" s="24" t="s">
        <v>155</v>
      </c>
      <c r="C76" s="123">
        <v>40000</v>
      </c>
      <c r="D76" s="20">
        <v>250000</v>
      </c>
      <c r="E76" s="20">
        <v>250000</v>
      </c>
      <c r="F76" s="123">
        <v>0</v>
      </c>
      <c r="G76" s="54">
        <f t="shared" si="3"/>
        <v>0</v>
      </c>
      <c r="H76" s="54">
        <f t="shared" si="4"/>
        <v>0</v>
      </c>
    </row>
    <row r="77" spans="1:8" ht="18" customHeight="1">
      <c r="A77" s="25" t="s">
        <v>431</v>
      </c>
      <c r="B77" s="26" t="s">
        <v>736</v>
      </c>
      <c r="C77" s="122">
        <f>C78+C84</f>
        <v>145937.43</v>
      </c>
      <c r="D77" s="22">
        <f>D78+D84</f>
        <v>45000</v>
      </c>
      <c r="E77" s="22">
        <f>E78+E84</f>
        <v>45000</v>
      </c>
      <c r="F77" s="122">
        <f>F78+F84</f>
        <v>105295.5</v>
      </c>
      <c r="G77" s="54">
        <f t="shared" si="3"/>
        <v>72.15112668490875</v>
      </c>
      <c r="H77" s="54">
        <f t="shared" si="4"/>
        <v>233.99</v>
      </c>
    </row>
    <row r="78" spans="1:8" ht="15" customHeight="1">
      <c r="A78" s="18" t="s">
        <v>531</v>
      </c>
      <c r="B78" s="19" t="s">
        <v>737</v>
      </c>
      <c r="C78" s="123">
        <f>SUM(C79:C83)</f>
        <v>145937.43</v>
      </c>
      <c r="D78" s="20">
        <f>SUM(D79:D83)</f>
        <v>0</v>
      </c>
      <c r="E78" s="20">
        <f>SUM(E79:E83)</f>
        <v>0</v>
      </c>
      <c r="F78" s="123">
        <f>SUM(F79:F83)</f>
        <v>0</v>
      </c>
      <c r="G78" s="54">
        <f t="shared" si="3"/>
        <v>0</v>
      </c>
      <c r="H78" s="54" t="e">
        <f aca="true" t="shared" si="6" ref="H78:H83">F78/E78*100</f>
        <v>#DIV/0!</v>
      </c>
    </row>
    <row r="79" spans="1:8" ht="12.75" customHeight="1">
      <c r="A79" s="23" t="s">
        <v>647</v>
      </c>
      <c r="B79" s="24" t="s">
        <v>895</v>
      </c>
      <c r="C79" s="123">
        <v>0</v>
      </c>
      <c r="D79" s="20">
        <v>0</v>
      </c>
      <c r="E79" s="20">
        <v>0</v>
      </c>
      <c r="F79" s="123">
        <v>0</v>
      </c>
      <c r="G79" s="54" t="e">
        <f t="shared" si="3"/>
        <v>#DIV/0!</v>
      </c>
      <c r="H79" s="54" t="e">
        <f t="shared" si="6"/>
        <v>#DIV/0!</v>
      </c>
    </row>
    <row r="80" spans="1:8" ht="12.75" customHeight="1">
      <c r="A80" s="23" t="s">
        <v>647</v>
      </c>
      <c r="B80" s="24" t="s">
        <v>907</v>
      </c>
      <c r="C80" s="123">
        <v>0</v>
      </c>
      <c r="D80" s="20">
        <v>0</v>
      </c>
      <c r="E80" s="20">
        <v>0</v>
      </c>
      <c r="F80" s="123">
        <v>0</v>
      </c>
      <c r="G80" s="54" t="e">
        <f aca="true" t="shared" si="7" ref="G80:G85">F80/C80*100</f>
        <v>#DIV/0!</v>
      </c>
      <c r="H80" s="54" t="e">
        <f t="shared" si="6"/>
        <v>#DIV/0!</v>
      </c>
    </row>
    <row r="81" spans="1:8" ht="12.75" customHeight="1">
      <c r="A81" s="23" t="s">
        <v>532</v>
      </c>
      <c r="B81" s="24" t="s">
        <v>535</v>
      </c>
      <c r="C81" s="123">
        <v>0</v>
      </c>
      <c r="D81" s="20">
        <v>0</v>
      </c>
      <c r="E81" s="20">
        <v>0</v>
      </c>
      <c r="F81" s="123">
        <v>0</v>
      </c>
      <c r="G81" s="54" t="e">
        <f t="shared" si="7"/>
        <v>#DIV/0!</v>
      </c>
      <c r="H81" s="54" t="e">
        <f t="shared" si="6"/>
        <v>#DIV/0!</v>
      </c>
    </row>
    <row r="82" spans="1:8" ht="12.75" customHeight="1">
      <c r="A82" s="23" t="s">
        <v>532</v>
      </c>
      <c r="B82" s="24" t="s">
        <v>648</v>
      </c>
      <c r="C82" s="123">
        <v>145937.43</v>
      </c>
      <c r="D82" s="20">
        <v>0</v>
      </c>
      <c r="E82" s="20">
        <v>0</v>
      </c>
      <c r="F82" s="123">
        <v>0</v>
      </c>
      <c r="G82" s="54">
        <f t="shared" si="7"/>
        <v>0</v>
      </c>
      <c r="H82" s="54" t="e">
        <f t="shared" si="6"/>
        <v>#DIV/0!</v>
      </c>
    </row>
    <row r="83" spans="1:8" ht="12.75" customHeight="1">
      <c r="A83" s="23" t="s">
        <v>532</v>
      </c>
      <c r="B83" s="24" t="s">
        <v>908</v>
      </c>
      <c r="C83" s="123">
        <v>0</v>
      </c>
      <c r="D83" s="20">
        <v>0</v>
      </c>
      <c r="E83" s="20">
        <v>0</v>
      </c>
      <c r="F83" s="123">
        <v>0</v>
      </c>
      <c r="G83" s="54" t="e">
        <f t="shared" si="7"/>
        <v>#DIV/0!</v>
      </c>
      <c r="H83" s="54" t="e">
        <f t="shared" si="6"/>
        <v>#DIV/0!</v>
      </c>
    </row>
    <row r="84" spans="1:8" ht="15" customHeight="1">
      <c r="A84" s="18" t="s">
        <v>432</v>
      </c>
      <c r="B84" s="19" t="s">
        <v>738</v>
      </c>
      <c r="C84" s="123">
        <f>SUM(C85:C85)</f>
        <v>0</v>
      </c>
      <c r="D84" s="20">
        <f>SUM(D85:D85)</f>
        <v>45000</v>
      </c>
      <c r="E84" s="20">
        <f>SUM(E85:E85)</f>
        <v>45000</v>
      </c>
      <c r="F84" s="20">
        <f>SUM(F85:F85)</f>
        <v>105295.5</v>
      </c>
      <c r="G84" s="54" t="e">
        <f t="shared" si="7"/>
        <v>#DIV/0!</v>
      </c>
      <c r="H84" s="54">
        <f t="shared" si="4"/>
        <v>233.99</v>
      </c>
    </row>
    <row r="85" spans="1:8" ht="12.75" customHeight="1">
      <c r="A85" s="23" t="s">
        <v>433</v>
      </c>
      <c r="B85" s="24" t="s">
        <v>739</v>
      </c>
      <c r="C85" s="123">
        <v>0</v>
      </c>
      <c r="D85" s="20">
        <v>45000</v>
      </c>
      <c r="E85" s="20">
        <v>45000</v>
      </c>
      <c r="F85" s="123">
        <v>105295.5</v>
      </c>
      <c r="G85" s="54" t="e">
        <f t="shared" si="7"/>
        <v>#DIV/0!</v>
      </c>
      <c r="H85" s="54">
        <f t="shared" si="4"/>
        <v>233.99</v>
      </c>
    </row>
    <row r="86" spans="1:8" ht="18" customHeight="1">
      <c r="A86" s="25" t="s">
        <v>649</v>
      </c>
      <c r="B86" s="26" t="s">
        <v>650</v>
      </c>
      <c r="C86" s="122">
        <f>C87+C92</f>
        <v>87040</v>
      </c>
      <c r="D86" s="22">
        <f>D87+D92</f>
        <v>72000</v>
      </c>
      <c r="E86" s="22">
        <f>E87+E92</f>
        <v>72000</v>
      </c>
      <c r="F86" s="122">
        <f>F87+F92</f>
        <v>73280</v>
      </c>
      <c r="G86" s="54">
        <f aca="true" t="shared" si="8" ref="G86:G95">F86/C86*100</f>
        <v>84.19117647058823</v>
      </c>
      <c r="H86" s="54">
        <f aca="true" t="shared" si="9" ref="H86:H94">F86/E86*100</f>
        <v>101.77777777777777</v>
      </c>
    </row>
    <row r="87" spans="1:8" ht="15" customHeight="1">
      <c r="A87" s="18" t="s">
        <v>651</v>
      </c>
      <c r="B87" s="19" t="s">
        <v>652</v>
      </c>
      <c r="C87" s="123">
        <f>SUM(C88:C89)</f>
        <v>15040</v>
      </c>
      <c r="D87" s="20">
        <f>SUM(D88:D89)</f>
        <v>12000</v>
      </c>
      <c r="E87" s="20">
        <f>SUM(E88:E89)</f>
        <v>12000</v>
      </c>
      <c r="F87" s="123">
        <f>SUM(F88:F89)</f>
        <v>13280</v>
      </c>
      <c r="G87" s="54">
        <f t="shared" si="8"/>
        <v>88.29787234042553</v>
      </c>
      <c r="H87" s="54">
        <f t="shared" si="9"/>
        <v>110.66666666666667</v>
      </c>
    </row>
    <row r="88" spans="1:8" ht="12.75" customHeight="1">
      <c r="A88" s="23" t="s">
        <v>651</v>
      </c>
      <c r="B88" s="24" t="s">
        <v>653</v>
      </c>
      <c r="C88" s="123">
        <v>15040</v>
      </c>
      <c r="D88" s="20">
        <v>12000</v>
      </c>
      <c r="E88" s="20">
        <v>12000</v>
      </c>
      <c r="F88" s="123">
        <v>13280</v>
      </c>
      <c r="G88" s="54">
        <f t="shared" si="8"/>
        <v>88.29787234042553</v>
      </c>
      <c r="H88" s="54">
        <f t="shared" si="9"/>
        <v>110.66666666666667</v>
      </c>
    </row>
    <row r="89" spans="1:8" ht="12.75" customHeight="1">
      <c r="A89" s="23" t="s">
        <v>651</v>
      </c>
      <c r="B89" s="24" t="s">
        <v>654</v>
      </c>
      <c r="C89" s="123">
        <v>0</v>
      </c>
      <c r="D89" s="20">
        <v>0</v>
      </c>
      <c r="E89" s="20">
        <v>0</v>
      </c>
      <c r="F89" s="123">
        <v>0</v>
      </c>
      <c r="G89" s="54" t="e">
        <f t="shared" si="8"/>
        <v>#DIV/0!</v>
      </c>
      <c r="H89" s="54" t="e">
        <f t="shared" si="9"/>
        <v>#DIV/0!</v>
      </c>
    </row>
    <row r="90" spans="1:8" ht="27" customHeight="1">
      <c r="A90" s="92" t="s">
        <v>796</v>
      </c>
      <c r="B90" s="92" t="s">
        <v>890</v>
      </c>
      <c r="C90" s="155" t="s">
        <v>1148</v>
      </c>
      <c r="D90" s="48" t="s">
        <v>1320</v>
      </c>
      <c r="E90" s="48" t="s">
        <v>1321</v>
      </c>
      <c r="F90" s="48" t="s">
        <v>1322</v>
      </c>
      <c r="G90" s="55" t="s">
        <v>800</v>
      </c>
      <c r="H90" s="55" t="s">
        <v>801</v>
      </c>
    </row>
    <row r="91" spans="1:8" ht="9.75" customHeight="1">
      <c r="A91" s="97">
        <v>1</v>
      </c>
      <c r="B91" s="97">
        <v>2</v>
      </c>
      <c r="C91" s="156">
        <v>3</v>
      </c>
      <c r="D91" s="55">
        <v>4</v>
      </c>
      <c r="E91" s="55">
        <v>5</v>
      </c>
      <c r="F91" s="55">
        <v>6</v>
      </c>
      <c r="G91" s="55">
        <v>7</v>
      </c>
      <c r="H91" s="55">
        <v>8</v>
      </c>
    </row>
    <row r="92" spans="1:8" ht="15" customHeight="1">
      <c r="A92" s="18" t="s">
        <v>655</v>
      </c>
      <c r="B92" s="19" t="s">
        <v>740</v>
      </c>
      <c r="C92" s="123">
        <f>SUM(C93:C93)</f>
        <v>72000</v>
      </c>
      <c r="D92" s="20">
        <f>SUM(D93:D93)</f>
        <v>60000</v>
      </c>
      <c r="E92" s="20">
        <f>SUM(E93:E93)</f>
        <v>60000</v>
      </c>
      <c r="F92" s="123">
        <f>SUM(F93:F93)</f>
        <v>60000</v>
      </c>
      <c r="G92" s="54">
        <f t="shared" si="8"/>
        <v>83.33333333333334</v>
      </c>
      <c r="H92" s="54">
        <f t="shared" si="9"/>
        <v>100</v>
      </c>
    </row>
    <row r="93" spans="1:8" ht="12.75" customHeight="1">
      <c r="A93" s="23" t="s">
        <v>656</v>
      </c>
      <c r="B93" s="24" t="s">
        <v>657</v>
      </c>
      <c r="C93" s="123">
        <v>72000</v>
      </c>
      <c r="D93" s="20">
        <v>60000</v>
      </c>
      <c r="E93" s="20">
        <v>60000</v>
      </c>
      <c r="F93" s="123">
        <v>60000</v>
      </c>
      <c r="G93" s="54">
        <f t="shared" si="8"/>
        <v>83.33333333333334</v>
      </c>
      <c r="H93" s="54">
        <f t="shared" si="9"/>
        <v>100</v>
      </c>
    </row>
    <row r="94" spans="1:8" ht="18" customHeight="1">
      <c r="A94" s="25" t="s">
        <v>741</v>
      </c>
      <c r="B94" s="26" t="s">
        <v>743</v>
      </c>
      <c r="C94" s="122">
        <f>C95</f>
        <v>1111649.29</v>
      </c>
      <c r="D94" s="22">
        <f>D95</f>
        <v>2027400</v>
      </c>
      <c r="E94" s="22">
        <f>E95</f>
        <v>2027400</v>
      </c>
      <c r="F94" s="122">
        <f>F95</f>
        <v>0</v>
      </c>
      <c r="G94" s="54">
        <f t="shared" si="8"/>
        <v>0</v>
      </c>
      <c r="H94" s="54">
        <f t="shared" si="9"/>
        <v>0</v>
      </c>
    </row>
    <row r="95" spans="1:8" ht="15" customHeight="1">
      <c r="A95" s="18" t="s">
        <v>742</v>
      </c>
      <c r="B95" s="19" t="s">
        <v>744</v>
      </c>
      <c r="C95" s="123">
        <v>1111649.29</v>
      </c>
      <c r="D95" s="20">
        <v>2027400</v>
      </c>
      <c r="E95" s="20">
        <v>2027400</v>
      </c>
      <c r="F95" s="123">
        <v>0</v>
      </c>
      <c r="G95" s="54">
        <f t="shared" si="8"/>
        <v>0</v>
      </c>
      <c r="H95" s="54">
        <f>F95/E95*100</f>
        <v>0</v>
      </c>
    </row>
    <row r="96" spans="1:8" ht="8.25" customHeight="1">
      <c r="A96" s="6"/>
      <c r="B96" s="7"/>
      <c r="C96" s="157"/>
      <c r="D96" s="9"/>
      <c r="E96" s="9"/>
      <c r="F96" s="9"/>
      <c r="G96" s="57"/>
      <c r="H96" s="58"/>
    </row>
    <row r="97" spans="1:8" ht="20.25" customHeight="1">
      <c r="A97" s="25" t="s">
        <v>434</v>
      </c>
      <c r="B97" s="26" t="s">
        <v>188</v>
      </c>
      <c r="C97" s="122">
        <f>C98+C110</f>
        <v>4734958.07</v>
      </c>
      <c r="D97" s="22">
        <f>D98+D110</f>
        <v>6168700</v>
      </c>
      <c r="E97" s="22">
        <f>E98+E110</f>
        <v>6168700</v>
      </c>
      <c r="F97" s="122">
        <f>F98+F110</f>
        <v>6065426.1899999995</v>
      </c>
      <c r="G97" s="54">
        <f t="shared" si="3"/>
        <v>128.09883636414122</v>
      </c>
      <c r="H97" s="54">
        <f t="shared" si="4"/>
        <v>98.32584158736847</v>
      </c>
    </row>
    <row r="98" spans="1:8" ht="18" customHeight="1">
      <c r="A98" s="25" t="s">
        <v>435</v>
      </c>
      <c r="B98" s="26" t="s">
        <v>189</v>
      </c>
      <c r="C98" s="122">
        <f>C99+C104+C106+C108</f>
        <v>82548.08</v>
      </c>
      <c r="D98" s="22">
        <f>D99+D104+D106+D108</f>
        <v>57200</v>
      </c>
      <c r="E98" s="22">
        <f>E99+E104+E106+E108</f>
        <v>57200</v>
      </c>
      <c r="F98" s="122">
        <f>F99+F104+F106+F108</f>
        <v>39087.71</v>
      </c>
      <c r="G98" s="54">
        <f t="shared" si="3"/>
        <v>47.35144657513536</v>
      </c>
      <c r="H98" s="54">
        <f t="shared" si="4"/>
        <v>68.33515734265734</v>
      </c>
    </row>
    <row r="99" spans="1:8" ht="15" customHeight="1">
      <c r="A99" s="18" t="s">
        <v>436</v>
      </c>
      <c r="B99" s="19" t="s">
        <v>190</v>
      </c>
      <c r="C99" s="123">
        <f>SUM(C100:C103)</f>
        <v>27118.769999999997</v>
      </c>
      <c r="D99" s="20">
        <f>SUM(D100:D103)</f>
        <v>27200</v>
      </c>
      <c r="E99" s="20">
        <f>SUM(E100:E103)</f>
        <v>27200</v>
      </c>
      <c r="F99" s="123">
        <f>SUM(F100:F103)</f>
        <v>12757.65</v>
      </c>
      <c r="G99" s="54">
        <f t="shared" si="3"/>
        <v>47.043615916208594</v>
      </c>
      <c r="H99" s="54">
        <f t="shared" si="4"/>
        <v>46.903125</v>
      </c>
    </row>
    <row r="100" spans="1:8" ht="12.75" customHeight="1">
      <c r="A100" s="23" t="s">
        <v>437</v>
      </c>
      <c r="B100" s="24" t="s">
        <v>159</v>
      </c>
      <c r="C100" s="123">
        <v>26996.39</v>
      </c>
      <c r="D100" s="20">
        <v>27000</v>
      </c>
      <c r="E100" s="20">
        <v>27000</v>
      </c>
      <c r="F100" s="123">
        <v>12625.58</v>
      </c>
      <c r="G100" s="54">
        <f t="shared" si="3"/>
        <v>46.76766041681869</v>
      </c>
      <c r="H100" s="54">
        <f t="shared" si="4"/>
        <v>46.761407407407404</v>
      </c>
    </row>
    <row r="101" spans="1:8" ht="12.75" customHeight="1">
      <c r="A101" s="23" t="s">
        <v>438</v>
      </c>
      <c r="B101" s="24" t="s">
        <v>659</v>
      </c>
      <c r="C101" s="123">
        <v>98.17</v>
      </c>
      <c r="D101" s="20">
        <v>100</v>
      </c>
      <c r="E101" s="20">
        <v>100</v>
      </c>
      <c r="F101" s="123">
        <v>99.28</v>
      </c>
      <c r="G101" s="54">
        <f t="shared" si="3"/>
        <v>101.13069165732912</v>
      </c>
      <c r="H101" s="54">
        <f t="shared" si="4"/>
        <v>99.28</v>
      </c>
    </row>
    <row r="102" spans="1:8" ht="12.75" customHeight="1">
      <c r="A102" s="23" t="s">
        <v>438</v>
      </c>
      <c r="B102" s="24" t="s">
        <v>658</v>
      </c>
      <c r="C102" s="123">
        <v>24.21</v>
      </c>
      <c r="D102" s="20">
        <v>100</v>
      </c>
      <c r="E102" s="20">
        <v>100</v>
      </c>
      <c r="F102" s="123">
        <v>9.71</v>
      </c>
      <c r="G102" s="54">
        <f aca="true" t="shared" si="10" ref="G102:G109">F102/C102*100</f>
        <v>40.10739363899216</v>
      </c>
      <c r="H102" s="54">
        <f aca="true" t="shared" si="11" ref="H102:H109">F102/E102*100</f>
        <v>9.71</v>
      </c>
    </row>
    <row r="103" spans="1:8" ht="12.75" customHeight="1">
      <c r="A103" s="23" t="s">
        <v>438</v>
      </c>
      <c r="B103" s="24" t="s">
        <v>660</v>
      </c>
      <c r="C103" s="123">
        <v>0</v>
      </c>
      <c r="D103" s="20">
        <v>0</v>
      </c>
      <c r="E103" s="20">
        <v>0</v>
      </c>
      <c r="F103" s="123">
        <v>23.08</v>
      </c>
      <c r="G103" s="54" t="e">
        <f t="shared" si="10"/>
        <v>#DIV/0!</v>
      </c>
      <c r="H103" s="54" t="e">
        <f t="shared" si="11"/>
        <v>#DIV/0!</v>
      </c>
    </row>
    <row r="104" spans="1:8" ht="15" customHeight="1">
      <c r="A104" s="18" t="s">
        <v>1017</v>
      </c>
      <c r="B104" s="19" t="s">
        <v>1018</v>
      </c>
      <c r="C104" s="123">
        <f>SUM(C105)</f>
        <v>31812.29</v>
      </c>
      <c r="D104" s="20">
        <f>SUM(D105)</f>
        <v>30000</v>
      </c>
      <c r="E104" s="20">
        <f>SUM(E105)</f>
        <v>30000</v>
      </c>
      <c r="F104" s="123">
        <f>SUM(F105)</f>
        <v>26330.06</v>
      </c>
      <c r="G104" s="54">
        <f>F104/C104*100</f>
        <v>82.76694321597094</v>
      </c>
      <c r="H104" s="54">
        <f>F104/E104*100</f>
        <v>87.76686666666667</v>
      </c>
    </row>
    <row r="105" spans="1:8" ht="12.75" customHeight="1">
      <c r="A105" s="23" t="s">
        <v>1019</v>
      </c>
      <c r="B105" s="24" t="s">
        <v>1020</v>
      </c>
      <c r="C105" s="123">
        <v>31812.29</v>
      </c>
      <c r="D105" s="20">
        <v>30000</v>
      </c>
      <c r="E105" s="20">
        <v>30000</v>
      </c>
      <c r="F105" s="123">
        <v>26330.06</v>
      </c>
      <c r="G105" s="54">
        <f>F105/C105*100</f>
        <v>82.76694321597094</v>
      </c>
      <c r="H105" s="54">
        <f>F105/E105*100</f>
        <v>87.76686666666667</v>
      </c>
    </row>
    <row r="106" spans="1:8" ht="15" customHeight="1">
      <c r="A106" s="18" t="s">
        <v>533</v>
      </c>
      <c r="B106" s="19" t="s">
        <v>923</v>
      </c>
      <c r="C106" s="123">
        <f>SUM(C107)</f>
        <v>23579.75</v>
      </c>
      <c r="D106" s="20">
        <f>SUM(D107)</f>
        <v>0</v>
      </c>
      <c r="E106" s="20">
        <f>SUM(E107)</f>
        <v>0</v>
      </c>
      <c r="F106" s="123">
        <f>SUM(F107)</f>
        <v>0</v>
      </c>
      <c r="G106" s="54">
        <f t="shared" si="10"/>
        <v>0</v>
      </c>
      <c r="H106" s="54" t="e">
        <f t="shared" si="11"/>
        <v>#DIV/0!</v>
      </c>
    </row>
    <row r="107" spans="1:8" ht="12.75" customHeight="1">
      <c r="A107" s="23" t="s">
        <v>534</v>
      </c>
      <c r="B107" s="24" t="s">
        <v>577</v>
      </c>
      <c r="C107" s="123">
        <v>23579.75</v>
      </c>
      <c r="D107" s="20">
        <v>0</v>
      </c>
      <c r="E107" s="20">
        <v>0</v>
      </c>
      <c r="F107" s="123">
        <v>0</v>
      </c>
      <c r="G107" s="54">
        <f t="shared" si="10"/>
        <v>0</v>
      </c>
      <c r="H107" s="54" t="e">
        <f t="shared" si="11"/>
        <v>#DIV/0!</v>
      </c>
    </row>
    <row r="108" spans="1:8" ht="15" customHeight="1">
      <c r="A108" s="18" t="s">
        <v>924</v>
      </c>
      <c r="B108" s="19" t="s">
        <v>926</v>
      </c>
      <c r="C108" s="123">
        <f>SUM(C109)</f>
        <v>37.27</v>
      </c>
      <c r="D108" s="20">
        <f>SUM(D109)</f>
        <v>0</v>
      </c>
      <c r="E108" s="20">
        <f>SUM(E109)</f>
        <v>0</v>
      </c>
      <c r="F108" s="123">
        <f>SUM(F109)</f>
        <v>0</v>
      </c>
      <c r="G108" s="54">
        <f t="shared" si="10"/>
        <v>0</v>
      </c>
      <c r="H108" s="54" t="e">
        <f t="shared" si="11"/>
        <v>#DIV/0!</v>
      </c>
    </row>
    <row r="109" spans="1:8" ht="12.75" customHeight="1">
      <c r="A109" s="23" t="s">
        <v>925</v>
      </c>
      <c r="B109" s="24" t="s">
        <v>927</v>
      </c>
      <c r="C109" s="123">
        <v>37.27</v>
      </c>
      <c r="D109" s="20">
        <v>0</v>
      </c>
      <c r="E109" s="20">
        <v>0</v>
      </c>
      <c r="F109" s="123">
        <v>0</v>
      </c>
      <c r="G109" s="54">
        <f t="shared" si="10"/>
        <v>0</v>
      </c>
      <c r="H109" s="54" t="e">
        <f t="shared" si="11"/>
        <v>#DIV/0!</v>
      </c>
    </row>
    <row r="110" spans="1:8" ht="18" customHeight="1">
      <c r="A110" s="25" t="s">
        <v>355</v>
      </c>
      <c r="B110" s="26" t="s">
        <v>191</v>
      </c>
      <c r="C110" s="122">
        <f>C111+C114+C119+C123</f>
        <v>4652409.99</v>
      </c>
      <c r="D110" s="22">
        <f>D111+D114+D119+D123</f>
        <v>6111500</v>
      </c>
      <c r="E110" s="22">
        <f>E111+E114+E119+E123</f>
        <v>6111500</v>
      </c>
      <c r="F110" s="122">
        <f>F111+F114+F119+F123</f>
        <v>6026338.4799999995</v>
      </c>
      <c r="G110" s="54">
        <f aca="true" t="shared" si="12" ref="G110:G162">F110/C110*100</f>
        <v>129.53154371504561</v>
      </c>
      <c r="H110" s="54">
        <f aca="true" t="shared" si="13" ref="H110:H166">F110/E110*100</f>
        <v>98.60653652949357</v>
      </c>
    </row>
    <row r="111" spans="1:8" ht="15" customHeight="1">
      <c r="A111" s="18" t="s">
        <v>356</v>
      </c>
      <c r="B111" s="19" t="s">
        <v>192</v>
      </c>
      <c r="C111" s="123">
        <f>SUM(C112:C113)</f>
        <v>784738.81</v>
      </c>
      <c r="D111" s="20">
        <f>SUM(D112:D113)</f>
        <v>850000</v>
      </c>
      <c r="E111" s="20">
        <f>SUM(E112:E113)</f>
        <v>850000</v>
      </c>
      <c r="F111" s="123">
        <f>SUM(F112:F113)</f>
        <v>879876.64</v>
      </c>
      <c r="G111" s="54">
        <f t="shared" si="12"/>
        <v>112.12350259572352</v>
      </c>
      <c r="H111" s="54">
        <f t="shared" si="13"/>
        <v>103.51489882352942</v>
      </c>
    </row>
    <row r="112" spans="1:8" ht="12.75" customHeight="1">
      <c r="A112" s="23" t="s">
        <v>357</v>
      </c>
      <c r="B112" s="24" t="s">
        <v>160</v>
      </c>
      <c r="C112" s="123">
        <v>784738.81</v>
      </c>
      <c r="D112" s="20">
        <v>850000</v>
      </c>
      <c r="E112" s="20">
        <v>850000</v>
      </c>
      <c r="F112" s="123">
        <v>879876.64</v>
      </c>
      <c r="G112" s="54">
        <f t="shared" si="12"/>
        <v>112.12350259572352</v>
      </c>
      <c r="H112" s="54">
        <f t="shared" si="13"/>
        <v>103.51489882352942</v>
      </c>
    </row>
    <row r="113" spans="1:8" ht="12.75" customHeight="1">
      <c r="A113" s="23" t="s">
        <v>555</v>
      </c>
      <c r="B113" s="24" t="s">
        <v>554</v>
      </c>
      <c r="C113" s="123">
        <v>0</v>
      </c>
      <c r="D113" s="20">
        <v>0</v>
      </c>
      <c r="E113" s="20">
        <v>0</v>
      </c>
      <c r="F113" s="123">
        <v>0</v>
      </c>
      <c r="G113" s="54" t="e">
        <f t="shared" si="12"/>
        <v>#DIV/0!</v>
      </c>
      <c r="H113" s="54" t="e">
        <f t="shared" si="13"/>
        <v>#DIV/0!</v>
      </c>
    </row>
    <row r="114" spans="1:8" ht="15" customHeight="1">
      <c r="A114" s="18" t="s">
        <v>358</v>
      </c>
      <c r="B114" s="19" t="s">
        <v>193</v>
      </c>
      <c r="C114" s="123">
        <f>SUM(C115:C118)</f>
        <v>3298688.77</v>
      </c>
      <c r="D114" s="20">
        <f>SUM(D115:D118)</f>
        <v>3760500</v>
      </c>
      <c r="E114" s="20">
        <f>SUM(E115:E118)</f>
        <v>3760500</v>
      </c>
      <c r="F114" s="123">
        <f>SUM(F115:F118)</f>
        <v>3577645.49</v>
      </c>
      <c r="G114" s="54">
        <f t="shared" si="12"/>
        <v>108.45659410299567</v>
      </c>
      <c r="H114" s="54">
        <f t="shared" si="13"/>
        <v>95.13749474803883</v>
      </c>
    </row>
    <row r="115" spans="1:8" ht="12.75" customHeight="1">
      <c r="A115" s="23" t="s">
        <v>578</v>
      </c>
      <c r="B115" s="24" t="s">
        <v>579</v>
      </c>
      <c r="C115" s="123">
        <v>2540.8</v>
      </c>
      <c r="D115" s="20">
        <v>2500</v>
      </c>
      <c r="E115" s="20">
        <v>2500</v>
      </c>
      <c r="F115" s="123">
        <v>500</v>
      </c>
      <c r="G115" s="54">
        <f>F115/C115*100</f>
        <v>19.678841309823678</v>
      </c>
      <c r="H115" s="54">
        <f>F115/E115*100</f>
        <v>20</v>
      </c>
    </row>
    <row r="116" spans="1:8" ht="12.75" customHeight="1">
      <c r="A116" s="23" t="s">
        <v>359</v>
      </c>
      <c r="B116" s="24" t="s">
        <v>661</v>
      </c>
      <c r="C116" s="123">
        <v>3294547.97</v>
      </c>
      <c r="D116" s="20">
        <v>3500000</v>
      </c>
      <c r="E116" s="20">
        <v>3500000</v>
      </c>
      <c r="F116" s="123">
        <v>3343345.49</v>
      </c>
      <c r="G116" s="54">
        <f t="shared" si="12"/>
        <v>101.48115979625575</v>
      </c>
      <c r="H116" s="54">
        <f t="shared" si="13"/>
        <v>95.52415685714286</v>
      </c>
    </row>
    <row r="117" spans="1:8" ht="12.75" customHeight="1">
      <c r="A117" s="23" t="s">
        <v>358</v>
      </c>
      <c r="B117" s="24" t="s">
        <v>662</v>
      </c>
      <c r="C117" s="123">
        <v>0</v>
      </c>
      <c r="D117" s="20">
        <v>8000</v>
      </c>
      <c r="E117" s="20">
        <v>8000</v>
      </c>
      <c r="F117" s="123">
        <v>8000</v>
      </c>
      <c r="G117" s="54" t="e">
        <f>F117/C117*100</f>
        <v>#DIV/0!</v>
      </c>
      <c r="H117" s="54">
        <f>F117/E117*100</f>
        <v>100</v>
      </c>
    </row>
    <row r="118" spans="1:8" ht="12.75" customHeight="1">
      <c r="A118" s="23" t="s">
        <v>525</v>
      </c>
      <c r="B118" s="24" t="s">
        <v>526</v>
      </c>
      <c r="C118" s="123">
        <v>1600</v>
      </c>
      <c r="D118" s="20">
        <v>250000</v>
      </c>
      <c r="E118" s="20">
        <v>250000</v>
      </c>
      <c r="F118" s="123">
        <v>225800</v>
      </c>
      <c r="G118" s="54">
        <f t="shared" si="12"/>
        <v>14112.5</v>
      </c>
      <c r="H118" s="54">
        <f>F118/E118*100</f>
        <v>90.32</v>
      </c>
    </row>
    <row r="119" spans="1:8" ht="15" customHeight="1">
      <c r="A119" s="18" t="s">
        <v>360</v>
      </c>
      <c r="B119" s="19" t="s">
        <v>129</v>
      </c>
      <c r="C119" s="123">
        <f>C120+C121+C122</f>
        <v>547561.13</v>
      </c>
      <c r="D119" s="20">
        <f>D120+D121+D122</f>
        <v>1451000</v>
      </c>
      <c r="E119" s="20">
        <f>E120+E121+E122</f>
        <v>1451000</v>
      </c>
      <c r="F119" s="123">
        <f>F120+F121+F122</f>
        <v>1522025.09</v>
      </c>
      <c r="G119" s="54">
        <f t="shared" si="12"/>
        <v>277.96441467640335</v>
      </c>
      <c r="H119" s="54">
        <f t="shared" si="13"/>
        <v>104.89490627153688</v>
      </c>
    </row>
    <row r="120" spans="1:8" ht="12.75" customHeight="1">
      <c r="A120" s="23" t="s">
        <v>361</v>
      </c>
      <c r="B120" s="24" t="s">
        <v>293</v>
      </c>
      <c r="C120" s="123">
        <v>6480</v>
      </c>
      <c r="D120" s="20">
        <v>1000</v>
      </c>
      <c r="E120" s="20">
        <v>1000</v>
      </c>
      <c r="F120" s="123">
        <v>0</v>
      </c>
      <c r="G120" s="54">
        <f t="shared" si="12"/>
        <v>0</v>
      </c>
      <c r="H120" s="54">
        <f t="shared" si="13"/>
        <v>0</v>
      </c>
    </row>
    <row r="121" spans="1:8" ht="12.75" customHeight="1">
      <c r="A121" s="23" t="s">
        <v>362</v>
      </c>
      <c r="B121" s="24" t="s">
        <v>130</v>
      </c>
      <c r="C121" s="123">
        <v>204436.61</v>
      </c>
      <c r="D121" s="20">
        <v>250000</v>
      </c>
      <c r="E121" s="20">
        <v>250000</v>
      </c>
      <c r="F121" s="123">
        <v>326827.78</v>
      </c>
      <c r="G121" s="54">
        <f t="shared" si="12"/>
        <v>159.8675403588428</v>
      </c>
      <c r="H121" s="54">
        <f t="shared" si="13"/>
        <v>130.731112</v>
      </c>
    </row>
    <row r="122" spans="1:8" ht="12.75" customHeight="1">
      <c r="A122" s="23" t="s">
        <v>363</v>
      </c>
      <c r="B122" s="24" t="s">
        <v>131</v>
      </c>
      <c r="C122" s="123">
        <v>336644.52</v>
      </c>
      <c r="D122" s="20">
        <v>1200000</v>
      </c>
      <c r="E122" s="20">
        <v>1200000</v>
      </c>
      <c r="F122" s="123">
        <v>1195197.31</v>
      </c>
      <c r="G122" s="54">
        <f t="shared" si="12"/>
        <v>355.0324567885436</v>
      </c>
      <c r="H122" s="54">
        <f t="shared" si="13"/>
        <v>99.59977583333334</v>
      </c>
    </row>
    <row r="123" spans="1:8" ht="15" customHeight="1">
      <c r="A123" s="18" t="s">
        <v>527</v>
      </c>
      <c r="B123" s="19" t="s">
        <v>528</v>
      </c>
      <c r="C123" s="123">
        <f>C124</f>
        <v>21421.28</v>
      </c>
      <c r="D123" s="20">
        <f>D124</f>
        <v>50000</v>
      </c>
      <c r="E123" s="20">
        <f>E124</f>
        <v>50000</v>
      </c>
      <c r="F123" s="123">
        <f>F124</f>
        <v>46791.26</v>
      </c>
      <c r="G123" s="54">
        <f t="shared" si="12"/>
        <v>218.43353898553218</v>
      </c>
      <c r="H123" s="54">
        <f t="shared" si="13"/>
        <v>93.58252</v>
      </c>
    </row>
    <row r="124" spans="1:8" ht="12.75" customHeight="1">
      <c r="A124" s="23" t="s">
        <v>529</v>
      </c>
      <c r="B124" s="24" t="s">
        <v>530</v>
      </c>
      <c r="C124" s="123">
        <v>21421.28</v>
      </c>
      <c r="D124" s="20">
        <v>50000</v>
      </c>
      <c r="E124" s="20">
        <v>50000</v>
      </c>
      <c r="F124" s="123">
        <v>46791.26</v>
      </c>
      <c r="G124" s="54">
        <f t="shared" si="12"/>
        <v>218.43353898553218</v>
      </c>
      <c r="H124" s="54">
        <f t="shared" si="13"/>
        <v>93.58252</v>
      </c>
    </row>
    <row r="125" spans="1:8" ht="21" customHeight="1">
      <c r="A125" s="29" t="s">
        <v>364</v>
      </c>
      <c r="B125" s="26" t="s">
        <v>194</v>
      </c>
      <c r="C125" s="122">
        <f>C126+C136+C150</f>
        <v>5195675.15</v>
      </c>
      <c r="D125" s="22">
        <f>D126+D136+D150</f>
        <v>6733250</v>
      </c>
      <c r="E125" s="22">
        <f>E126+E136+E150</f>
        <v>6733250</v>
      </c>
      <c r="F125" s="122">
        <f>F126+F136+F150</f>
        <v>7202085.83</v>
      </c>
      <c r="G125" s="54">
        <f t="shared" si="12"/>
        <v>138.6169385512872</v>
      </c>
      <c r="H125" s="54">
        <f t="shared" si="13"/>
        <v>106.96299454201166</v>
      </c>
    </row>
    <row r="126" spans="1:8" ht="18" customHeight="1">
      <c r="A126" s="29" t="s">
        <v>365</v>
      </c>
      <c r="B126" s="26" t="s">
        <v>307</v>
      </c>
      <c r="C126" s="122">
        <f>C127+C129+C131</f>
        <v>720983.23</v>
      </c>
      <c r="D126" s="22">
        <f>D127+D129+D131</f>
        <v>955000</v>
      </c>
      <c r="E126" s="22">
        <f>E127+E129+E131</f>
        <v>955000</v>
      </c>
      <c r="F126" s="122">
        <f>F127+F129+F131</f>
        <v>1022841.01</v>
      </c>
      <c r="G126" s="54">
        <f t="shared" si="12"/>
        <v>141.8675175010659</v>
      </c>
      <c r="H126" s="54">
        <f t="shared" si="13"/>
        <v>107.10377068062826</v>
      </c>
    </row>
    <row r="127" spans="1:8" ht="15" customHeight="1">
      <c r="A127" s="30" t="s">
        <v>366</v>
      </c>
      <c r="B127" s="19" t="s">
        <v>195</v>
      </c>
      <c r="C127" s="123">
        <f>SUM(C128)</f>
        <v>35930.4</v>
      </c>
      <c r="D127" s="20">
        <f>SUM(D128)</f>
        <v>50000</v>
      </c>
      <c r="E127" s="20">
        <f>SUM(E128)</f>
        <v>50000</v>
      </c>
      <c r="F127" s="123">
        <f>SUM(F128)</f>
        <v>51276.65</v>
      </c>
      <c r="G127" s="54">
        <f t="shared" si="12"/>
        <v>142.71104691292052</v>
      </c>
      <c r="H127" s="54">
        <f t="shared" si="13"/>
        <v>102.55330000000001</v>
      </c>
    </row>
    <row r="128" spans="1:8" ht="12.75" customHeight="1">
      <c r="A128" s="31" t="s">
        <v>367</v>
      </c>
      <c r="B128" s="24" t="s">
        <v>260</v>
      </c>
      <c r="C128" s="123">
        <v>35930.4</v>
      </c>
      <c r="D128" s="20">
        <v>50000</v>
      </c>
      <c r="E128" s="20">
        <v>50000</v>
      </c>
      <c r="F128" s="123">
        <v>51276.65</v>
      </c>
      <c r="G128" s="54">
        <f t="shared" si="12"/>
        <v>142.71104691292052</v>
      </c>
      <c r="H128" s="54">
        <f t="shared" si="13"/>
        <v>102.55330000000001</v>
      </c>
    </row>
    <row r="129" spans="1:8" ht="15" customHeight="1">
      <c r="A129" s="30" t="s">
        <v>368</v>
      </c>
      <c r="B129" s="19" t="s">
        <v>308</v>
      </c>
      <c r="C129" s="123">
        <f>SUM(C130)</f>
        <v>45492.82</v>
      </c>
      <c r="D129" s="20">
        <f>SUM(D130)</f>
        <v>50000</v>
      </c>
      <c r="E129" s="20">
        <f>SUM(E130)</f>
        <v>50000</v>
      </c>
      <c r="F129" s="123">
        <f>SUM(F130)</f>
        <v>31755.58</v>
      </c>
      <c r="G129" s="54">
        <f t="shared" si="12"/>
        <v>69.80349866198667</v>
      </c>
      <c r="H129" s="54">
        <f t="shared" si="13"/>
        <v>63.51116</v>
      </c>
    </row>
    <row r="130" spans="1:8" ht="12.75" customHeight="1">
      <c r="A130" s="31" t="s">
        <v>369</v>
      </c>
      <c r="B130" s="24" t="s">
        <v>254</v>
      </c>
      <c r="C130" s="123">
        <v>45492.82</v>
      </c>
      <c r="D130" s="20">
        <v>50000</v>
      </c>
      <c r="E130" s="20">
        <v>50000</v>
      </c>
      <c r="F130" s="123">
        <v>31755.58</v>
      </c>
      <c r="G130" s="54">
        <f t="shared" si="12"/>
        <v>69.80349866198667</v>
      </c>
      <c r="H130" s="54">
        <f t="shared" si="13"/>
        <v>63.51116</v>
      </c>
    </row>
    <row r="131" spans="1:8" ht="15" customHeight="1">
      <c r="A131" s="30" t="s">
        <v>370</v>
      </c>
      <c r="B131" s="19" t="s">
        <v>309</v>
      </c>
      <c r="C131" s="123">
        <f>SUM(C132:C135)</f>
        <v>639560.01</v>
      </c>
      <c r="D131" s="20">
        <f>SUM(D132:D135)</f>
        <v>855000</v>
      </c>
      <c r="E131" s="20">
        <f>SUM(E132:E135)</f>
        <v>855000</v>
      </c>
      <c r="F131" s="123">
        <f>SUM(F132:F135)</f>
        <v>939808.78</v>
      </c>
      <c r="G131" s="54">
        <f t="shared" si="12"/>
        <v>146.9461450536909</v>
      </c>
      <c r="H131" s="54">
        <f t="shared" si="13"/>
        <v>109.91915555555556</v>
      </c>
    </row>
    <row r="132" spans="1:8" ht="12.75" customHeight="1">
      <c r="A132" s="31" t="s">
        <v>371</v>
      </c>
      <c r="B132" s="24" t="s">
        <v>255</v>
      </c>
      <c r="C132" s="123">
        <v>638850.92</v>
      </c>
      <c r="D132" s="20">
        <v>850000</v>
      </c>
      <c r="E132" s="20">
        <v>850000</v>
      </c>
      <c r="F132" s="123">
        <v>935379.12</v>
      </c>
      <c r="G132" s="54">
        <f t="shared" si="12"/>
        <v>146.41586804007417</v>
      </c>
      <c r="H132" s="54">
        <f t="shared" si="13"/>
        <v>110.04460235294118</v>
      </c>
    </row>
    <row r="133" spans="1:8" ht="12.75" customHeight="1">
      <c r="A133" s="31" t="s">
        <v>593</v>
      </c>
      <c r="B133" s="24" t="s">
        <v>594</v>
      </c>
      <c r="C133" s="123">
        <v>709.09</v>
      </c>
      <c r="D133" s="20">
        <v>5000</v>
      </c>
      <c r="E133" s="20">
        <v>5000</v>
      </c>
      <c r="F133" s="123">
        <v>4429.66</v>
      </c>
      <c r="G133" s="54">
        <f>F133/C133*100</f>
        <v>624.6964419185152</v>
      </c>
      <c r="H133" s="54">
        <f>F133/E133*100</f>
        <v>88.5932</v>
      </c>
    </row>
    <row r="134" spans="1:8" ht="12.75" customHeight="1">
      <c r="A134" s="31" t="s">
        <v>580</v>
      </c>
      <c r="B134" s="24" t="s">
        <v>581</v>
      </c>
      <c r="C134" s="123">
        <v>0</v>
      </c>
      <c r="D134" s="20">
        <v>0</v>
      </c>
      <c r="E134" s="20">
        <v>0</v>
      </c>
      <c r="F134" s="123">
        <v>0</v>
      </c>
      <c r="G134" s="54" t="e">
        <f>F134/C134*100</f>
        <v>#DIV/0!</v>
      </c>
      <c r="H134" s="54" t="e">
        <f>F134/E134*100</f>
        <v>#DIV/0!</v>
      </c>
    </row>
    <row r="135" spans="1:8" ht="12.75" customHeight="1">
      <c r="A135" s="31" t="s">
        <v>580</v>
      </c>
      <c r="B135" s="24" t="s">
        <v>1021</v>
      </c>
      <c r="C135" s="123">
        <v>0</v>
      </c>
      <c r="D135" s="20">
        <v>0</v>
      </c>
      <c r="E135" s="20">
        <v>0</v>
      </c>
      <c r="F135" s="123">
        <v>0</v>
      </c>
      <c r="G135" s="54" t="e">
        <f>F135/C135*100</f>
        <v>#DIV/0!</v>
      </c>
      <c r="H135" s="54" t="e">
        <f>F135/E135*100</f>
        <v>#DIV/0!</v>
      </c>
    </row>
    <row r="136" spans="1:8" ht="18" customHeight="1">
      <c r="A136" s="29" t="s">
        <v>372</v>
      </c>
      <c r="B136" s="26" t="s">
        <v>196</v>
      </c>
      <c r="C136" s="122">
        <f>C137+C139+C141</f>
        <v>664230.08</v>
      </c>
      <c r="D136" s="22">
        <f>D137+D139+D141</f>
        <v>1078250</v>
      </c>
      <c r="E136" s="22">
        <f>E137+E139+E141</f>
        <v>1078250</v>
      </c>
      <c r="F136" s="122">
        <f>F137+F139+F141</f>
        <v>1049542.01</v>
      </c>
      <c r="G136" s="54">
        <f t="shared" si="12"/>
        <v>158.00880472019577</v>
      </c>
      <c r="H136" s="54">
        <f t="shared" si="13"/>
        <v>97.3375386042198</v>
      </c>
    </row>
    <row r="137" spans="1:8" ht="15" customHeight="1">
      <c r="A137" s="30" t="s">
        <v>373</v>
      </c>
      <c r="B137" s="19" t="s">
        <v>284</v>
      </c>
      <c r="C137" s="123">
        <f>C138</f>
        <v>15298.97</v>
      </c>
      <c r="D137" s="20">
        <f>D138</f>
        <v>15000</v>
      </c>
      <c r="E137" s="20">
        <f>E138</f>
        <v>15000</v>
      </c>
      <c r="F137" s="123">
        <f>F138</f>
        <v>12004.87</v>
      </c>
      <c r="G137" s="54">
        <f t="shared" si="12"/>
        <v>78.46848513331291</v>
      </c>
      <c r="H137" s="54">
        <f t="shared" si="13"/>
        <v>80.03246666666666</v>
      </c>
    </row>
    <row r="138" spans="1:8" ht="12.75" customHeight="1">
      <c r="A138" s="30" t="s">
        <v>374</v>
      </c>
      <c r="B138" s="24" t="s">
        <v>346</v>
      </c>
      <c r="C138" s="123">
        <v>15298.97</v>
      </c>
      <c r="D138" s="20">
        <v>15000</v>
      </c>
      <c r="E138" s="20">
        <v>15000</v>
      </c>
      <c r="F138" s="123">
        <v>12004.87</v>
      </c>
      <c r="G138" s="54">
        <f t="shared" si="12"/>
        <v>78.46848513331291</v>
      </c>
      <c r="H138" s="54">
        <f t="shared" si="13"/>
        <v>80.03246666666666</v>
      </c>
    </row>
    <row r="139" spans="1:8" ht="15" customHeight="1">
      <c r="A139" s="30" t="s">
        <v>663</v>
      </c>
      <c r="B139" s="19" t="s">
        <v>664</v>
      </c>
      <c r="C139" s="123">
        <f>C140</f>
        <v>0</v>
      </c>
      <c r="D139" s="20">
        <f>D140</f>
        <v>0</v>
      </c>
      <c r="E139" s="20">
        <f>E140</f>
        <v>0</v>
      </c>
      <c r="F139" s="123">
        <f>F140</f>
        <v>0</v>
      </c>
      <c r="G139" s="54" t="e">
        <f t="shared" si="12"/>
        <v>#DIV/0!</v>
      </c>
      <c r="H139" s="54" t="e">
        <f>F139/E139*100</f>
        <v>#DIV/0!</v>
      </c>
    </row>
    <row r="140" spans="1:8" ht="12.75" customHeight="1">
      <c r="A140" s="30" t="s">
        <v>665</v>
      </c>
      <c r="B140" s="24" t="s">
        <v>666</v>
      </c>
      <c r="C140" s="123">
        <v>0</v>
      </c>
      <c r="D140" s="20">
        <v>0</v>
      </c>
      <c r="E140" s="20">
        <v>0</v>
      </c>
      <c r="F140" s="123">
        <v>0</v>
      </c>
      <c r="G140" s="54" t="e">
        <f t="shared" si="12"/>
        <v>#DIV/0!</v>
      </c>
      <c r="H140" s="54" t="e">
        <f>F140/E140*100</f>
        <v>#DIV/0!</v>
      </c>
    </row>
    <row r="141" spans="1:8" ht="15" customHeight="1">
      <c r="A141" s="30" t="s">
        <v>375</v>
      </c>
      <c r="B141" s="19" t="s">
        <v>289</v>
      </c>
      <c r="C141" s="123">
        <f>SUM(C145:C149)+C142</f>
        <v>648931.11</v>
      </c>
      <c r="D141" s="20">
        <f>SUM(D145:D149)+D142</f>
        <v>1063250</v>
      </c>
      <c r="E141" s="20">
        <f>SUM(E145:E149)+E142</f>
        <v>1063250</v>
      </c>
      <c r="F141" s="123">
        <f>SUM(F145:F149)+F142</f>
        <v>1037537.14</v>
      </c>
      <c r="G141" s="54">
        <f t="shared" si="12"/>
        <v>159.88401912184486</v>
      </c>
      <c r="H141" s="54">
        <f t="shared" si="13"/>
        <v>97.58167317187868</v>
      </c>
    </row>
    <row r="142" spans="1:8" ht="12.75" customHeight="1">
      <c r="A142" s="31" t="s">
        <v>376</v>
      </c>
      <c r="B142" s="24" t="s">
        <v>667</v>
      </c>
      <c r="C142" s="123">
        <v>595389.99</v>
      </c>
      <c r="D142" s="20">
        <v>800000</v>
      </c>
      <c r="E142" s="20">
        <v>800000</v>
      </c>
      <c r="F142" s="123">
        <v>770494</v>
      </c>
      <c r="G142" s="54">
        <f>F142/C142*100</f>
        <v>129.40996875006246</v>
      </c>
      <c r="H142" s="54">
        <f>F142/E142*100</f>
        <v>96.31174999999999</v>
      </c>
    </row>
    <row r="143" spans="1:8" ht="27" customHeight="1">
      <c r="A143" s="92" t="s">
        <v>796</v>
      </c>
      <c r="B143" s="92" t="s">
        <v>890</v>
      </c>
      <c r="C143" s="155" t="s">
        <v>1148</v>
      </c>
      <c r="D143" s="48" t="s">
        <v>1320</v>
      </c>
      <c r="E143" s="48" t="s">
        <v>1321</v>
      </c>
      <c r="F143" s="48" t="s">
        <v>1322</v>
      </c>
      <c r="G143" s="55" t="s">
        <v>800</v>
      </c>
      <c r="H143" s="55" t="s">
        <v>801</v>
      </c>
    </row>
    <row r="144" spans="1:8" ht="9.75" customHeight="1">
      <c r="A144" s="97">
        <v>1</v>
      </c>
      <c r="B144" s="97">
        <v>2</v>
      </c>
      <c r="C144" s="156">
        <v>3</v>
      </c>
      <c r="D144" s="55">
        <v>4</v>
      </c>
      <c r="E144" s="55">
        <v>5</v>
      </c>
      <c r="F144" s="55">
        <v>6</v>
      </c>
      <c r="G144" s="55">
        <v>7</v>
      </c>
      <c r="H144" s="55">
        <v>8</v>
      </c>
    </row>
    <row r="145" spans="1:8" ht="12.75" customHeight="1">
      <c r="A145" s="31" t="s">
        <v>376</v>
      </c>
      <c r="B145" s="24" t="s">
        <v>668</v>
      </c>
      <c r="C145" s="123">
        <v>11050</v>
      </c>
      <c r="D145" s="20">
        <v>14250</v>
      </c>
      <c r="E145" s="20">
        <v>14250</v>
      </c>
      <c r="F145" s="123">
        <v>15229</v>
      </c>
      <c r="G145" s="54">
        <f>F145/C145*100</f>
        <v>137.81900452488688</v>
      </c>
      <c r="H145" s="54">
        <f>F145/E145*100</f>
        <v>106.87017543859649</v>
      </c>
    </row>
    <row r="146" spans="1:8" ht="12.75" customHeight="1">
      <c r="A146" s="31" t="s">
        <v>377</v>
      </c>
      <c r="B146" s="24" t="s">
        <v>278</v>
      </c>
      <c r="C146" s="123">
        <v>42491.12</v>
      </c>
      <c r="D146" s="20">
        <v>157000</v>
      </c>
      <c r="E146" s="20">
        <v>157000</v>
      </c>
      <c r="F146" s="123">
        <v>160472.75</v>
      </c>
      <c r="G146" s="54">
        <f>F146/C146*100</f>
        <v>377.6618502877778</v>
      </c>
      <c r="H146" s="54">
        <f>F146/E146*100</f>
        <v>102.21194267515924</v>
      </c>
    </row>
    <row r="147" spans="1:8" ht="12.75" customHeight="1">
      <c r="A147" s="31" t="s">
        <v>915</v>
      </c>
      <c r="B147" s="24" t="s">
        <v>1038</v>
      </c>
      <c r="C147" s="123">
        <v>0</v>
      </c>
      <c r="D147" s="20">
        <v>92000</v>
      </c>
      <c r="E147" s="20">
        <v>92000</v>
      </c>
      <c r="F147" s="123">
        <v>91341.39</v>
      </c>
      <c r="G147" s="54" t="e">
        <f t="shared" si="12"/>
        <v>#DIV/0!</v>
      </c>
      <c r="H147" s="54">
        <f t="shared" si="13"/>
        <v>99.2841195652174</v>
      </c>
    </row>
    <row r="148" spans="1:8" ht="12.75" customHeight="1">
      <c r="A148" s="31" t="s">
        <v>916</v>
      </c>
      <c r="B148" s="24" t="s">
        <v>917</v>
      </c>
      <c r="C148" s="123">
        <v>0</v>
      </c>
      <c r="D148" s="20">
        <v>0</v>
      </c>
      <c r="E148" s="20">
        <v>0</v>
      </c>
      <c r="F148" s="123">
        <v>0</v>
      </c>
      <c r="G148" s="54" t="e">
        <f>F148/C148*100</f>
        <v>#DIV/0!</v>
      </c>
      <c r="H148" s="54" t="e">
        <f>F148/E148*100</f>
        <v>#DIV/0!</v>
      </c>
    </row>
    <row r="149" spans="1:8" ht="12.75" customHeight="1">
      <c r="A149" s="31" t="s">
        <v>916</v>
      </c>
      <c r="B149" s="24" t="s">
        <v>1022</v>
      </c>
      <c r="C149" s="123">
        <v>0</v>
      </c>
      <c r="D149" s="20">
        <v>0</v>
      </c>
      <c r="E149" s="20">
        <v>0</v>
      </c>
      <c r="F149" s="123">
        <v>0</v>
      </c>
      <c r="G149" s="54" t="e">
        <f>F149/C149*100</f>
        <v>#DIV/0!</v>
      </c>
      <c r="H149" s="54" t="e">
        <f>F149/E149*100</f>
        <v>#DIV/0!</v>
      </c>
    </row>
    <row r="150" spans="1:8" ht="18" customHeight="1">
      <c r="A150" s="29" t="s">
        <v>378</v>
      </c>
      <c r="B150" s="26" t="s">
        <v>285</v>
      </c>
      <c r="C150" s="122">
        <f>C151+C153</f>
        <v>3810461.84</v>
      </c>
      <c r="D150" s="22">
        <f>D151+D153</f>
        <v>4700000</v>
      </c>
      <c r="E150" s="22">
        <f>E151+E153</f>
        <v>4700000</v>
      </c>
      <c r="F150" s="122">
        <f>F151+F153</f>
        <v>5129702.8100000005</v>
      </c>
      <c r="G150" s="54">
        <f t="shared" si="12"/>
        <v>134.62155049425718</v>
      </c>
      <c r="H150" s="54">
        <f t="shared" si="13"/>
        <v>109.1426129787234</v>
      </c>
    </row>
    <row r="151" spans="1:8" ht="15" customHeight="1">
      <c r="A151" s="30" t="s">
        <v>379</v>
      </c>
      <c r="B151" s="19" t="s">
        <v>286</v>
      </c>
      <c r="C151" s="123">
        <f>C152</f>
        <v>1595458.31</v>
      </c>
      <c r="D151" s="20">
        <f>D152</f>
        <v>2200000</v>
      </c>
      <c r="E151" s="20">
        <f>E152</f>
        <v>2200000</v>
      </c>
      <c r="F151" s="123">
        <f>F152</f>
        <v>2509065.49</v>
      </c>
      <c r="G151" s="54">
        <f t="shared" si="12"/>
        <v>157.26299297660745</v>
      </c>
      <c r="H151" s="54">
        <f t="shared" si="13"/>
        <v>114.04843136363638</v>
      </c>
    </row>
    <row r="152" spans="1:8" ht="12.75" customHeight="1">
      <c r="A152" s="31" t="s">
        <v>380</v>
      </c>
      <c r="B152" s="24" t="s">
        <v>256</v>
      </c>
      <c r="C152" s="123">
        <v>1595458.31</v>
      </c>
      <c r="D152" s="20">
        <v>2200000</v>
      </c>
      <c r="E152" s="20">
        <v>2200000</v>
      </c>
      <c r="F152" s="123">
        <v>2509065.49</v>
      </c>
      <c r="G152" s="54">
        <f t="shared" si="12"/>
        <v>157.26299297660745</v>
      </c>
      <c r="H152" s="54">
        <f t="shared" si="13"/>
        <v>114.04843136363638</v>
      </c>
    </row>
    <row r="153" spans="1:8" ht="15" customHeight="1">
      <c r="A153" s="30" t="s">
        <v>381</v>
      </c>
      <c r="B153" s="19" t="s">
        <v>287</v>
      </c>
      <c r="C153" s="123">
        <f>C154</f>
        <v>2215003.53</v>
      </c>
      <c r="D153" s="20">
        <f>D154</f>
        <v>2500000</v>
      </c>
      <c r="E153" s="20">
        <f>E154</f>
        <v>2500000</v>
      </c>
      <c r="F153" s="123">
        <f>F154</f>
        <v>2620637.32</v>
      </c>
      <c r="G153" s="54">
        <f t="shared" si="12"/>
        <v>118.31300873818473</v>
      </c>
      <c r="H153" s="54">
        <f t="shared" si="13"/>
        <v>104.82549279999999</v>
      </c>
    </row>
    <row r="154" spans="1:8" ht="12.75" customHeight="1">
      <c r="A154" s="31" t="s">
        <v>382</v>
      </c>
      <c r="B154" s="24" t="s">
        <v>257</v>
      </c>
      <c r="C154" s="123">
        <v>2215003.53</v>
      </c>
      <c r="D154" s="20">
        <v>2500000</v>
      </c>
      <c r="E154" s="20">
        <v>2500000</v>
      </c>
      <c r="F154" s="123">
        <v>2620637.32</v>
      </c>
      <c r="G154" s="54">
        <f t="shared" si="12"/>
        <v>118.31300873818473</v>
      </c>
      <c r="H154" s="54">
        <f t="shared" si="13"/>
        <v>104.82549279999999</v>
      </c>
    </row>
    <row r="155" spans="1:8" ht="21" customHeight="1">
      <c r="A155" s="29" t="s">
        <v>383</v>
      </c>
      <c r="B155" s="26" t="s">
        <v>552</v>
      </c>
      <c r="C155" s="122">
        <f>C156+C164</f>
        <v>4386487</v>
      </c>
      <c r="D155" s="22">
        <f>D156+D164</f>
        <v>4311000</v>
      </c>
      <c r="E155" s="22">
        <f>E156+E164</f>
        <v>4311000</v>
      </c>
      <c r="F155" s="122">
        <f>F156+F164</f>
        <v>4522458.4799999995</v>
      </c>
      <c r="G155" s="54">
        <f t="shared" si="12"/>
        <v>103.09978075849762</v>
      </c>
      <c r="H155" s="54">
        <f t="shared" si="13"/>
        <v>104.90509116214335</v>
      </c>
    </row>
    <row r="156" spans="1:8" ht="18" customHeight="1">
      <c r="A156" s="29" t="s">
        <v>384</v>
      </c>
      <c r="B156" s="26" t="s">
        <v>536</v>
      </c>
      <c r="C156" s="122">
        <f>C157</f>
        <v>1765073.72</v>
      </c>
      <c r="D156" s="22">
        <f>D157</f>
        <v>4300000</v>
      </c>
      <c r="E156" s="22">
        <f>E157</f>
        <v>4300000</v>
      </c>
      <c r="F156" s="122">
        <f>F157</f>
        <v>4415285.68</v>
      </c>
      <c r="G156" s="54">
        <f t="shared" si="12"/>
        <v>250.14738081308013</v>
      </c>
      <c r="H156" s="54">
        <f t="shared" si="13"/>
        <v>102.68106232558138</v>
      </c>
    </row>
    <row r="157" spans="1:8" ht="15" customHeight="1">
      <c r="A157" s="30" t="s">
        <v>385</v>
      </c>
      <c r="B157" s="19" t="s">
        <v>288</v>
      </c>
      <c r="C157" s="123">
        <f>SUM(C158:C163)</f>
        <v>1765073.72</v>
      </c>
      <c r="D157" s="20">
        <f>SUM(D158:D163)</f>
        <v>4300000</v>
      </c>
      <c r="E157" s="20">
        <f>SUM(E158:E163)</f>
        <v>4300000</v>
      </c>
      <c r="F157" s="123">
        <f>SUM(F158:F163)</f>
        <v>4415285.68</v>
      </c>
      <c r="G157" s="54">
        <f t="shared" si="12"/>
        <v>250.14738081308013</v>
      </c>
      <c r="H157" s="54">
        <f t="shared" si="13"/>
        <v>102.68106232558138</v>
      </c>
    </row>
    <row r="158" spans="1:8" ht="12.75" customHeight="1">
      <c r="A158" s="31" t="s">
        <v>386</v>
      </c>
      <c r="B158" s="24" t="s">
        <v>595</v>
      </c>
      <c r="C158" s="123">
        <v>64650</v>
      </c>
      <c r="D158" s="20">
        <v>75000</v>
      </c>
      <c r="E158" s="20">
        <v>75000</v>
      </c>
      <c r="F158" s="123">
        <v>74695</v>
      </c>
      <c r="G158" s="54">
        <f t="shared" si="12"/>
        <v>115.53750966744005</v>
      </c>
      <c r="H158" s="54">
        <f t="shared" si="13"/>
        <v>99.59333333333333</v>
      </c>
    </row>
    <row r="159" spans="1:8" ht="12.75" customHeight="1">
      <c r="A159" s="31" t="s">
        <v>386</v>
      </c>
      <c r="B159" s="24" t="s">
        <v>279</v>
      </c>
      <c r="C159" s="123">
        <v>1450218</v>
      </c>
      <c r="D159" s="20">
        <v>4000000</v>
      </c>
      <c r="E159" s="20">
        <v>4000000</v>
      </c>
      <c r="F159" s="123">
        <v>3938880</v>
      </c>
      <c r="G159" s="54">
        <f t="shared" si="12"/>
        <v>271.6060619851636</v>
      </c>
      <c r="H159" s="54">
        <f t="shared" si="13"/>
        <v>98.47200000000001</v>
      </c>
    </row>
    <row r="160" spans="1:8" ht="12.75" customHeight="1">
      <c r="A160" s="31" t="s">
        <v>386</v>
      </c>
      <c r="B160" s="24" t="s">
        <v>1023</v>
      </c>
      <c r="C160" s="123">
        <v>77191</v>
      </c>
      <c r="D160" s="20">
        <v>0</v>
      </c>
      <c r="E160" s="20">
        <v>0</v>
      </c>
      <c r="F160" s="123">
        <v>173965</v>
      </c>
      <c r="G160" s="54">
        <f>F160/C160*100</f>
        <v>225.36953789949607</v>
      </c>
      <c r="H160" s="54" t="e">
        <f>F160/E160*100</f>
        <v>#DIV/0!</v>
      </c>
    </row>
    <row r="161" spans="1:8" ht="12.75" customHeight="1">
      <c r="A161" s="31" t="s">
        <v>386</v>
      </c>
      <c r="B161" s="24" t="s">
        <v>1024</v>
      </c>
      <c r="C161" s="123">
        <v>0</v>
      </c>
      <c r="D161" s="20">
        <v>0</v>
      </c>
      <c r="E161" s="20">
        <v>0</v>
      </c>
      <c r="F161" s="123">
        <v>0</v>
      </c>
      <c r="G161" s="54" t="e">
        <f>F161/C161*100</f>
        <v>#DIV/0!</v>
      </c>
      <c r="H161" s="54" t="e">
        <f>F161/E161*100</f>
        <v>#DIV/0!</v>
      </c>
    </row>
    <row r="162" spans="1:8" ht="12.75" customHeight="1">
      <c r="A162" s="31" t="s">
        <v>386</v>
      </c>
      <c r="B162" s="24" t="s">
        <v>332</v>
      </c>
      <c r="C162" s="123">
        <v>173014.72</v>
      </c>
      <c r="D162" s="20">
        <v>225000</v>
      </c>
      <c r="E162" s="20">
        <v>225000</v>
      </c>
      <c r="F162" s="123">
        <v>227745.68</v>
      </c>
      <c r="G162" s="54">
        <f t="shared" si="12"/>
        <v>131.63370145615357</v>
      </c>
      <c r="H162" s="54">
        <f t="shared" si="13"/>
        <v>101.22030222222223</v>
      </c>
    </row>
    <row r="163" spans="1:8" ht="12.75" customHeight="1">
      <c r="A163" s="31" t="s">
        <v>386</v>
      </c>
      <c r="B163" s="24" t="s">
        <v>582</v>
      </c>
      <c r="C163" s="123">
        <v>0</v>
      </c>
      <c r="D163" s="20">
        <v>0</v>
      </c>
      <c r="E163" s="20">
        <v>0</v>
      </c>
      <c r="F163" s="123">
        <v>0</v>
      </c>
      <c r="G163" s="54" t="e">
        <f>F163/C163*100</f>
        <v>#DIV/0!</v>
      </c>
      <c r="H163" s="54" t="e">
        <f>F163/E163*100</f>
        <v>#DIV/0!</v>
      </c>
    </row>
    <row r="164" spans="1:8" ht="18" customHeight="1">
      <c r="A164" s="29" t="s">
        <v>387</v>
      </c>
      <c r="B164" s="26" t="s">
        <v>198</v>
      </c>
      <c r="C164" s="124">
        <f>C165+C170</f>
        <v>2621413.28</v>
      </c>
      <c r="D164" s="102">
        <f>D165+D170</f>
        <v>11000</v>
      </c>
      <c r="E164" s="102">
        <f>E165+E170</f>
        <v>11000</v>
      </c>
      <c r="F164" s="124">
        <f>F165+F170</f>
        <v>107172.8</v>
      </c>
      <c r="G164" s="54">
        <f aca="true" t="shared" si="14" ref="G164:G191">F164/C164*100</f>
        <v>4.088359543215559</v>
      </c>
      <c r="H164" s="54">
        <f t="shared" si="13"/>
        <v>974.2981818181818</v>
      </c>
    </row>
    <row r="165" spans="1:8" ht="15" customHeight="1">
      <c r="A165" s="30" t="s">
        <v>388</v>
      </c>
      <c r="B165" s="19" t="s">
        <v>199</v>
      </c>
      <c r="C165" s="123">
        <f>SUM(C166:C169)</f>
        <v>41130.02</v>
      </c>
      <c r="D165" s="20">
        <f>SUM(D166:D169)</f>
        <v>11000</v>
      </c>
      <c r="E165" s="20">
        <f>SUM(E166:E169)</f>
        <v>11000</v>
      </c>
      <c r="F165" s="123">
        <f>SUM(F166:F169)</f>
        <v>2501</v>
      </c>
      <c r="G165" s="54">
        <f t="shared" si="14"/>
        <v>6.080716712513148</v>
      </c>
      <c r="H165" s="54">
        <f t="shared" si="13"/>
        <v>22.736363636363635</v>
      </c>
    </row>
    <row r="166" spans="1:8" ht="13.5" customHeight="1">
      <c r="A166" s="31" t="s">
        <v>389</v>
      </c>
      <c r="B166" s="24" t="s">
        <v>162</v>
      </c>
      <c r="C166" s="123">
        <v>0</v>
      </c>
      <c r="D166" s="20">
        <v>0</v>
      </c>
      <c r="E166" s="20">
        <v>0</v>
      </c>
      <c r="F166" s="123">
        <v>0</v>
      </c>
      <c r="G166" s="54" t="e">
        <f t="shared" si="14"/>
        <v>#DIV/0!</v>
      </c>
      <c r="H166" s="54" t="e">
        <f t="shared" si="13"/>
        <v>#DIV/0!</v>
      </c>
    </row>
    <row r="167" spans="1:8" ht="13.5" customHeight="1">
      <c r="A167" s="31" t="s">
        <v>388</v>
      </c>
      <c r="B167" s="24" t="s">
        <v>669</v>
      </c>
      <c r="C167" s="123">
        <v>39287.5</v>
      </c>
      <c r="D167" s="20">
        <v>10000</v>
      </c>
      <c r="E167" s="20">
        <v>10000</v>
      </c>
      <c r="F167" s="123">
        <v>1000</v>
      </c>
      <c r="G167" s="54">
        <f aca="true" t="shared" si="15" ref="G167:G174">F167/C167*100</f>
        <v>2.545338848234171</v>
      </c>
      <c r="H167" s="54">
        <f aca="true" t="shared" si="16" ref="H167:H174">F167/E167*100</f>
        <v>10</v>
      </c>
    </row>
    <row r="168" spans="1:8" ht="13.5" customHeight="1">
      <c r="A168" s="31" t="s">
        <v>388</v>
      </c>
      <c r="B168" s="24" t="s">
        <v>670</v>
      </c>
      <c r="C168" s="123">
        <v>1842.52</v>
      </c>
      <c r="D168" s="20">
        <v>1000</v>
      </c>
      <c r="E168" s="20">
        <v>1000</v>
      </c>
      <c r="F168" s="123">
        <v>1501</v>
      </c>
      <c r="G168" s="54">
        <f t="shared" si="15"/>
        <v>81.46451598897163</v>
      </c>
      <c r="H168" s="54">
        <f t="shared" si="16"/>
        <v>150.1</v>
      </c>
    </row>
    <row r="169" spans="1:8" ht="13.5" customHeight="1">
      <c r="A169" s="31" t="s">
        <v>918</v>
      </c>
      <c r="B169" s="24" t="s">
        <v>919</v>
      </c>
      <c r="C169" s="123">
        <v>0</v>
      </c>
      <c r="D169" s="20">
        <v>0</v>
      </c>
      <c r="E169" s="20">
        <v>0</v>
      </c>
      <c r="F169" s="123">
        <v>0</v>
      </c>
      <c r="G169" s="54" t="e">
        <f t="shared" si="15"/>
        <v>#DIV/0!</v>
      </c>
      <c r="H169" s="54" t="e">
        <f t="shared" si="16"/>
        <v>#DIV/0!</v>
      </c>
    </row>
    <row r="170" spans="1:8" ht="13.5" customHeight="1">
      <c r="A170" s="31" t="s">
        <v>1177</v>
      </c>
      <c r="B170" s="24" t="s">
        <v>1178</v>
      </c>
      <c r="C170" s="123">
        <f>SUM(C171:C175)</f>
        <v>2580283.26</v>
      </c>
      <c r="D170" s="20">
        <f>SUM(D172:D174)</f>
        <v>0</v>
      </c>
      <c r="E170" s="20">
        <f>SUM(E172:E174)</f>
        <v>0</v>
      </c>
      <c r="F170" s="123">
        <f>SUM(F171:F175)</f>
        <v>104671.8</v>
      </c>
      <c r="G170" s="54">
        <f t="shared" si="15"/>
        <v>4.056601134559157</v>
      </c>
      <c r="H170" s="54" t="e">
        <f t="shared" si="16"/>
        <v>#DIV/0!</v>
      </c>
    </row>
    <row r="171" spans="1:8" ht="13.5" customHeight="1">
      <c r="A171" s="31" t="s">
        <v>1195</v>
      </c>
      <c r="B171" s="24" t="s">
        <v>1196</v>
      </c>
      <c r="C171" s="123">
        <v>2157371.94</v>
      </c>
      <c r="D171" s="20">
        <v>0</v>
      </c>
      <c r="E171" s="20">
        <v>0</v>
      </c>
      <c r="F171" s="123">
        <v>4671.8</v>
      </c>
      <c r="G171" s="54">
        <f>F171/C171*100</f>
        <v>0.21655051284295468</v>
      </c>
      <c r="H171" s="54" t="e">
        <f>F171/E171*100</f>
        <v>#DIV/0!</v>
      </c>
    </row>
    <row r="172" spans="1:8" ht="13.5" customHeight="1">
      <c r="A172" s="31" t="s">
        <v>1175</v>
      </c>
      <c r="B172" s="24" t="s">
        <v>1176</v>
      </c>
      <c r="C172" s="123">
        <v>25000</v>
      </c>
      <c r="D172" s="20">
        <v>0</v>
      </c>
      <c r="E172" s="20">
        <v>0</v>
      </c>
      <c r="F172" s="123">
        <v>0</v>
      </c>
      <c r="G172" s="54">
        <f t="shared" si="15"/>
        <v>0</v>
      </c>
      <c r="H172" s="54" t="e">
        <f t="shared" si="16"/>
        <v>#DIV/0!</v>
      </c>
    </row>
    <row r="173" spans="1:8" ht="13.5" customHeight="1">
      <c r="A173" s="31" t="s">
        <v>1025</v>
      </c>
      <c r="B173" s="24" t="s">
        <v>1026</v>
      </c>
      <c r="C173" s="123">
        <v>377911.32</v>
      </c>
      <c r="D173" s="20">
        <v>0</v>
      </c>
      <c r="E173" s="20">
        <v>0</v>
      </c>
      <c r="F173" s="123">
        <v>100000</v>
      </c>
      <c r="G173" s="54">
        <f t="shared" si="15"/>
        <v>26.46123434460762</v>
      </c>
      <c r="H173" s="54" t="e">
        <f t="shared" si="16"/>
        <v>#DIV/0!</v>
      </c>
    </row>
    <row r="174" spans="1:8" ht="13.5" customHeight="1">
      <c r="A174" s="31" t="s">
        <v>1025</v>
      </c>
      <c r="B174" s="24" t="s">
        <v>1027</v>
      </c>
      <c r="C174" s="123">
        <v>0</v>
      </c>
      <c r="D174" s="20">
        <v>0</v>
      </c>
      <c r="E174" s="20">
        <v>0</v>
      </c>
      <c r="F174" s="123">
        <v>0</v>
      </c>
      <c r="G174" s="54" t="e">
        <f t="shared" si="15"/>
        <v>#DIV/0!</v>
      </c>
      <c r="H174" s="54" t="e">
        <f t="shared" si="16"/>
        <v>#DIV/0!</v>
      </c>
    </row>
    <row r="175" spans="1:8" ht="13.5" customHeight="1">
      <c r="A175" s="31" t="s">
        <v>1197</v>
      </c>
      <c r="B175" s="145" t="s">
        <v>1198</v>
      </c>
      <c r="C175" s="123">
        <v>20000</v>
      </c>
      <c r="D175" s="20">
        <v>0</v>
      </c>
      <c r="E175" s="20">
        <v>0</v>
      </c>
      <c r="F175" s="123">
        <v>0</v>
      </c>
      <c r="G175" s="54">
        <f>F175/C175*100</f>
        <v>0</v>
      </c>
      <c r="H175" s="54" t="e">
        <f>F175/E175*100</f>
        <v>#DIV/0!</v>
      </c>
    </row>
    <row r="176" spans="1:8" ht="21" customHeight="1">
      <c r="A176" s="29" t="s">
        <v>390</v>
      </c>
      <c r="B176" s="26" t="s">
        <v>290</v>
      </c>
      <c r="C176" s="122">
        <f>C177+C181</f>
        <v>140595.82</v>
      </c>
      <c r="D176" s="22">
        <f>D177+D181</f>
        <v>160000</v>
      </c>
      <c r="E176" s="22">
        <f>E177+E181</f>
        <v>160000</v>
      </c>
      <c r="F176" s="122">
        <f>F177+F181</f>
        <v>124672.22</v>
      </c>
      <c r="G176" s="54">
        <f t="shared" si="14"/>
        <v>88.67420098264657</v>
      </c>
      <c r="H176" s="54">
        <f aca="true" t="shared" si="17" ref="H176:H191">F176/E176*100</f>
        <v>77.9201375</v>
      </c>
    </row>
    <row r="177" spans="1:8" ht="18" customHeight="1">
      <c r="A177" s="29" t="s">
        <v>391</v>
      </c>
      <c r="B177" s="26" t="s">
        <v>291</v>
      </c>
      <c r="C177" s="122">
        <f>SUM(C178)</f>
        <v>96252.70999999999</v>
      </c>
      <c r="D177" s="22">
        <f>SUM(D178)</f>
        <v>100000</v>
      </c>
      <c r="E177" s="22">
        <f>SUM(E178)</f>
        <v>100000</v>
      </c>
      <c r="F177" s="122">
        <f>SUM(F178)</f>
        <v>65613.01000000001</v>
      </c>
      <c r="G177" s="54">
        <f t="shared" si="14"/>
        <v>68.16744172709528</v>
      </c>
      <c r="H177" s="54">
        <f t="shared" si="17"/>
        <v>65.61301</v>
      </c>
    </row>
    <row r="178" spans="1:8" ht="15" customHeight="1">
      <c r="A178" s="30" t="s">
        <v>392</v>
      </c>
      <c r="B178" s="19" t="s">
        <v>197</v>
      </c>
      <c r="C178" s="123">
        <f>SUM(C179:C180)</f>
        <v>96252.70999999999</v>
      </c>
      <c r="D178" s="20">
        <f>SUM(D179:D180)</f>
        <v>100000</v>
      </c>
      <c r="E178" s="20">
        <f>SUM(E179:E180)</f>
        <v>100000</v>
      </c>
      <c r="F178" s="123">
        <f>SUM(F179:F180)</f>
        <v>65613.01000000001</v>
      </c>
      <c r="G178" s="54">
        <f t="shared" si="14"/>
        <v>68.16744172709528</v>
      </c>
      <c r="H178" s="54">
        <f t="shared" si="17"/>
        <v>65.61301</v>
      </c>
    </row>
    <row r="179" spans="1:8" ht="13.5" customHeight="1">
      <c r="A179" s="31" t="s">
        <v>393</v>
      </c>
      <c r="B179" s="24" t="s">
        <v>671</v>
      </c>
      <c r="C179" s="123">
        <v>62252.71</v>
      </c>
      <c r="D179" s="20">
        <v>60000</v>
      </c>
      <c r="E179" s="20">
        <v>60000</v>
      </c>
      <c r="F179" s="123">
        <v>39613.01</v>
      </c>
      <c r="G179" s="54">
        <f>F179/C179*100</f>
        <v>63.63258723997719</v>
      </c>
      <c r="H179" s="54">
        <f>F179/E179*100</f>
        <v>66.02168333333334</v>
      </c>
    </row>
    <row r="180" spans="1:8" ht="13.5" customHeight="1">
      <c r="A180" s="31" t="s">
        <v>393</v>
      </c>
      <c r="B180" s="24" t="s">
        <v>161</v>
      </c>
      <c r="C180" s="123">
        <v>34000</v>
      </c>
      <c r="D180" s="20">
        <v>40000</v>
      </c>
      <c r="E180" s="20">
        <v>40000</v>
      </c>
      <c r="F180" s="123">
        <v>26000</v>
      </c>
      <c r="G180" s="54">
        <f t="shared" si="14"/>
        <v>76.47058823529412</v>
      </c>
      <c r="H180" s="54">
        <f t="shared" si="17"/>
        <v>65</v>
      </c>
    </row>
    <row r="181" spans="1:8" ht="18" customHeight="1">
      <c r="A181" s="29" t="s">
        <v>394</v>
      </c>
      <c r="B181" s="26" t="s">
        <v>327</v>
      </c>
      <c r="C181" s="122">
        <f>SUM(C182)</f>
        <v>44343.11</v>
      </c>
      <c r="D181" s="22">
        <f>SUM(D182)</f>
        <v>60000</v>
      </c>
      <c r="E181" s="22">
        <f>SUM(E182)</f>
        <v>60000</v>
      </c>
      <c r="F181" s="122">
        <f>SUM(F182)</f>
        <v>59059.21</v>
      </c>
      <c r="G181" s="54">
        <f t="shared" si="14"/>
        <v>133.186891943303</v>
      </c>
      <c r="H181" s="54">
        <f t="shared" si="17"/>
        <v>98.43201666666667</v>
      </c>
    </row>
    <row r="182" spans="1:8" ht="15" customHeight="1">
      <c r="A182" s="31" t="s">
        <v>395</v>
      </c>
      <c r="B182" s="24" t="s">
        <v>328</v>
      </c>
      <c r="C182" s="123">
        <v>44343.11</v>
      </c>
      <c r="D182" s="20">
        <v>60000</v>
      </c>
      <c r="E182" s="20">
        <v>60000</v>
      </c>
      <c r="F182" s="123">
        <v>59059.21</v>
      </c>
      <c r="G182" s="54">
        <f t="shared" si="14"/>
        <v>133.186891943303</v>
      </c>
      <c r="H182" s="54">
        <f t="shared" si="17"/>
        <v>98.43201666666667</v>
      </c>
    </row>
    <row r="183" spans="1:8" ht="24.75" customHeight="1">
      <c r="A183" s="32" t="s">
        <v>396</v>
      </c>
      <c r="B183" s="28" t="s">
        <v>352</v>
      </c>
      <c r="C183" s="121">
        <f>C184+C188</f>
        <v>202328.96</v>
      </c>
      <c r="D183" s="21">
        <f>D184+D188</f>
        <v>5000</v>
      </c>
      <c r="E183" s="21">
        <f>E184+E188</f>
        <v>5000</v>
      </c>
      <c r="F183" s="121">
        <f>F184+F188</f>
        <v>2119816.88</v>
      </c>
      <c r="G183" s="56">
        <f>F183/C183*100</f>
        <v>1047.7080888469945</v>
      </c>
      <c r="H183" s="56">
        <f>F183/E183*100</f>
        <v>42396.3376</v>
      </c>
    </row>
    <row r="184" spans="1:8" ht="21" customHeight="1">
      <c r="A184" s="29" t="s">
        <v>397</v>
      </c>
      <c r="B184" s="26" t="s">
        <v>745</v>
      </c>
      <c r="C184" s="122">
        <f aca="true" t="shared" si="18" ref="C184:F185">SUM(C185)</f>
        <v>191894.08</v>
      </c>
      <c r="D184" s="22">
        <f t="shared" si="18"/>
        <v>0</v>
      </c>
      <c r="E184" s="22">
        <f t="shared" si="18"/>
        <v>0</v>
      </c>
      <c r="F184" s="122">
        <f t="shared" si="18"/>
        <v>8200</v>
      </c>
      <c r="G184" s="54">
        <f t="shared" si="14"/>
        <v>4.273190710208465</v>
      </c>
      <c r="H184" s="54" t="e">
        <f t="shared" si="17"/>
        <v>#DIV/0!</v>
      </c>
    </row>
    <row r="185" spans="1:8" ht="18" customHeight="1">
      <c r="A185" s="29" t="s">
        <v>398</v>
      </c>
      <c r="B185" s="26" t="s">
        <v>200</v>
      </c>
      <c r="C185" s="122">
        <f t="shared" si="18"/>
        <v>191894.08</v>
      </c>
      <c r="D185" s="22">
        <f t="shared" si="18"/>
        <v>0</v>
      </c>
      <c r="E185" s="22">
        <f t="shared" si="18"/>
        <v>0</v>
      </c>
      <c r="F185" s="122">
        <f t="shared" si="18"/>
        <v>8200</v>
      </c>
      <c r="G185" s="54">
        <f t="shared" si="14"/>
        <v>4.273190710208465</v>
      </c>
      <c r="H185" s="54" t="e">
        <f t="shared" si="17"/>
        <v>#DIV/0!</v>
      </c>
    </row>
    <row r="186" spans="1:8" ht="15" customHeight="1">
      <c r="A186" s="30" t="s">
        <v>399</v>
      </c>
      <c r="B186" s="19" t="s">
        <v>201</v>
      </c>
      <c r="C186" s="123">
        <f>C187</f>
        <v>191894.08</v>
      </c>
      <c r="D186" s="20">
        <f>D187</f>
        <v>0</v>
      </c>
      <c r="E186" s="20">
        <f>E187</f>
        <v>0</v>
      </c>
      <c r="F186" s="123">
        <f>F187</f>
        <v>8200</v>
      </c>
      <c r="G186" s="54">
        <f t="shared" si="14"/>
        <v>4.273190710208465</v>
      </c>
      <c r="H186" s="54" t="e">
        <f t="shared" si="17"/>
        <v>#DIV/0!</v>
      </c>
    </row>
    <row r="187" spans="1:8" ht="13.5" customHeight="1">
      <c r="A187" s="31" t="s">
        <v>400</v>
      </c>
      <c r="B187" s="24" t="s">
        <v>163</v>
      </c>
      <c r="C187" s="123">
        <v>191894.08</v>
      </c>
      <c r="D187" s="20">
        <v>0</v>
      </c>
      <c r="E187" s="20">
        <v>0</v>
      </c>
      <c r="F187" s="123">
        <v>8200</v>
      </c>
      <c r="G187" s="54">
        <f t="shared" si="14"/>
        <v>4.273190710208465</v>
      </c>
      <c r="H187" s="54" t="e">
        <f t="shared" si="17"/>
        <v>#DIV/0!</v>
      </c>
    </row>
    <row r="188" spans="1:8" ht="21" customHeight="1">
      <c r="A188" s="29" t="s">
        <v>401</v>
      </c>
      <c r="B188" s="26" t="s">
        <v>537</v>
      </c>
      <c r="C188" s="122">
        <f>C189+C192</f>
        <v>10434.88</v>
      </c>
      <c r="D188" s="22">
        <f>D189+D192</f>
        <v>5000</v>
      </c>
      <c r="E188" s="22">
        <f>E189+E192</f>
        <v>5000</v>
      </c>
      <c r="F188" s="122">
        <f>F189+F192</f>
        <v>2111616.88</v>
      </c>
      <c r="G188" s="54">
        <f t="shared" si="14"/>
        <v>20236.139562697415</v>
      </c>
      <c r="H188" s="54">
        <f t="shared" si="17"/>
        <v>42232.3376</v>
      </c>
    </row>
    <row r="189" spans="1:8" ht="18" customHeight="1">
      <c r="A189" s="29" t="s">
        <v>402</v>
      </c>
      <c r="B189" s="26" t="s">
        <v>202</v>
      </c>
      <c r="C189" s="122">
        <f>SUM(C190)</f>
        <v>8434.88</v>
      </c>
      <c r="D189" s="22">
        <f>SUM(D190)</f>
        <v>5000</v>
      </c>
      <c r="E189" s="22">
        <f>SUM(E190)</f>
        <v>5000</v>
      </c>
      <c r="F189" s="122">
        <f>SUM(F190)</f>
        <v>2111616.88</v>
      </c>
      <c r="G189" s="54">
        <f t="shared" si="14"/>
        <v>25034.34405705831</v>
      </c>
      <c r="H189" s="54">
        <f t="shared" si="17"/>
        <v>42232.3376</v>
      </c>
    </row>
    <row r="190" spans="1:8" ht="15" customHeight="1">
      <c r="A190" s="30" t="s">
        <v>403</v>
      </c>
      <c r="B190" s="19" t="s">
        <v>164</v>
      </c>
      <c r="C190" s="123">
        <f>C191</f>
        <v>8434.88</v>
      </c>
      <c r="D190" s="20">
        <f>D191</f>
        <v>5000</v>
      </c>
      <c r="E190" s="20">
        <f>E191</f>
        <v>5000</v>
      </c>
      <c r="F190" s="123">
        <f>F191</f>
        <v>2111616.88</v>
      </c>
      <c r="G190" s="54">
        <f t="shared" si="14"/>
        <v>25034.34405705831</v>
      </c>
      <c r="H190" s="54">
        <f t="shared" si="17"/>
        <v>42232.3376</v>
      </c>
    </row>
    <row r="191" spans="1:8" ht="13.5" customHeight="1">
      <c r="A191" s="31" t="s">
        <v>404</v>
      </c>
      <c r="B191" s="24" t="s">
        <v>353</v>
      </c>
      <c r="C191" s="158">
        <v>8434.88</v>
      </c>
      <c r="D191" s="20">
        <v>5000</v>
      </c>
      <c r="E191" s="20">
        <v>5000</v>
      </c>
      <c r="F191" s="123">
        <v>2111616.88</v>
      </c>
      <c r="G191" s="54">
        <f t="shared" si="14"/>
        <v>25034.34405705831</v>
      </c>
      <c r="H191" s="54">
        <f t="shared" si="17"/>
        <v>42232.3376</v>
      </c>
    </row>
    <row r="192" spans="1:8" ht="18" customHeight="1">
      <c r="A192" s="29" t="s">
        <v>1179</v>
      </c>
      <c r="B192" s="26" t="s">
        <v>1180</v>
      </c>
      <c r="C192" s="122">
        <f>SUM(C195)</f>
        <v>2000</v>
      </c>
      <c r="D192" s="22">
        <f>SUM(D195)</f>
        <v>0</v>
      </c>
      <c r="E192" s="22">
        <f>SUM(E195)</f>
        <v>0</v>
      </c>
      <c r="F192" s="122">
        <f>SUM(F195)</f>
        <v>0</v>
      </c>
      <c r="G192" s="54">
        <f>F192/C192*100</f>
        <v>0</v>
      </c>
      <c r="H192" s="54" t="e">
        <f>F192/E192*100</f>
        <v>#DIV/0!</v>
      </c>
    </row>
    <row r="193" spans="1:8" ht="27" customHeight="1">
      <c r="A193" s="92" t="s">
        <v>796</v>
      </c>
      <c r="B193" s="92" t="s">
        <v>890</v>
      </c>
      <c r="C193" s="155" t="s">
        <v>1148</v>
      </c>
      <c r="D193" s="48" t="s">
        <v>1320</v>
      </c>
      <c r="E193" s="48" t="s">
        <v>1321</v>
      </c>
      <c r="F193" s="48" t="s">
        <v>1322</v>
      </c>
      <c r="G193" s="55" t="s">
        <v>800</v>
      </c>
      <c r="H193" s="55" t="s">
        <v>801</v>
      </c>
    </row>
    <row r="194" spans="1:8" ht="9.75" customHeight="1">
      <c r="A194" s="97">
        <v>1</v>
      </c>
      <c r="B194" s="97">
        <v>2</v>
      </c>
      <c r="C194" s="156">
        <v>3</v>
      </c>
      <c r="D194" s="55">
        <v>4</v>
      </c>
      <c r="E194" s="55">
        <v>5</v>
      </c>
      <c r="F194" s="55">
        <v>6</v>
      </c>
      <c r="G194" s="55">
        <v>7</v>
      </c>
      <c r="H194" s="55">
        <v>8</v>
      </c>
    </row>
    <row r="195" spans="1:8" ht="15" customHeight="1">
      <c r="A195" s="30" t="s">
        <v>1181</v>
      </c>
      <c r="B195" s="19" t="s">
        <v>1182</v>
      </c>
      <c r="C195" s="123">
        <f>C196</f>
        <v>2000</v>
      </c>
      <c r="D195" s="20">
        <f>D196</f>
        <v>0</v>
      </c>
      <c r="E195" s="20">
        <f>E196</f>
        <v>0</v>
      </c>
      <c r="F195" s="123">
        <f>F196</f>
        <v>0</v>
      </c>
      <c r="G195" s="54">
        <f>F195/C195*100</f>
        <v>0</v>
      </c>
      <c r="H195" s="54" t="e">
        <f>F195/E195*100</f>
        <v>#DIV/0!</v>
      </c>
    </row>
    <row r="196" spans="1:8" ht="13.5" customHeight="1">
      <c r="A196" s="31" t="s">
        <v>1183</v>
      </c>
      <c r="B196" s="24" t="s">
        <v>1184</v>
      </c>
      <c r="C196" s="158">
        <v>2000</v>
      </c>
      <c r="D196" s="20">
        <v>0</v>
      </c>
      <c r="E196" s="20">
        <v>0</v>
      </c>
      <c r="F196" s="123">
        <v>0</v>
      </c>
      <c r="G196" s="54">
        <f>F196/C196*100</f>
        <v>0</v>
      </c>
      <c r="H196" s="54" t="e">
        <f>F196/E196*100</f>
        <v>#DIV/0!</v>
      </c>
    </row>
    <row r="197" spans="1:8" ht="24.75" customHeight="1">
      <c r="A197" s="32" t="s">
        <v>553</v>
      </c>
      <c r="B197" s="28" t="s">
        <v>747</v>
      </c>
      <c r="C197" s="121">
        <f>C198+C201</f>
        <v>5432567.64</v>
      </c>
      <c r="D197" s="21">
        <f>D198+D201</f>
        <v>2705550</v>
      </c>
      <c r="E197" s="21">
        <f>E198+E201</f>
        <v>2705550</v>
      </c>
      <c r="F197" s="121">
        <f>F198+F201</f>
        <v>3996616.02</v>
      </c>
      <c r="G197" s="56">
        <f aca="true" t="shared" si="19" ref="G197:G208">F197/C197*100</f>
        <v>73.56771760323633</v>
      </c>
      <c r="H197" s="56">
        <f aca="true" t="shared" si="20" ref="H197:H208">F197/E197*100</f>
        <v>147.71917059377947</v>
      </c>
    </row>
    <row r="198" spans="1:8" ht="21" customHeight="1">
      <c r="A198" s="29" t="s">
        <v>1149</v>
      </c>
      <c r="B198" s="26" t="s">
        <v>1150</v>
      </c>
      <c r="C198" s="122">
        <f aca="true" t="shared" si="21" ref="C198:F202">SUM(C199)</f>
        <v>500000</v>
      </c>
      <c r="D198" s="22">
        <f t="shared" si="21"/>
        <v>0</v>
      </c>
      <c r="E198" s="22">
        <f t="shared" si="21"/>
        <v>0</v>
      </c>
      <c r="F198" s="122">
        <f t="shared" si="21"/>
        <v>0</v>
      </c>
      <c r="G198" s="54">
        <f t="shared" si="19"/>
        <v>0</v>
      </c>
      <c r="H198" s="54" t="e">
        <f t="shared" si="20"/>
        <v>#DIV/0!</v>
      </c>
    </row>
    <row r="199" spans="1:8" ht="22.5" customHeight="1">
      <c r="A199" s="29" t="s">
        <v>1151</v>
      </c>
      <c r="B199" s="143" t="s">
        <v>1152</v>
      </c>
      <c r="C199" s="122">
        <f t="shared" si="21"/>
        <v>500000</v>
      </c>
      <c r="D199" s="22">
        <f t="shared" si="21"/>
        <v>0</v>
      </c>
      <c r="E199" s="22">
        <f t="shared" si="21"/>
        <v>0</v>
      </c>
      <c r="F199" s="122">
        <f t="shared" si="21"/>
        <v>0</v>
      </c>
      <c r="G199" s="54">
        <f t="shared" si="19"/>
        <v>0</v>
      </c>
      <c r="H199" s="54" t="e">
        <f t="shared" si="20"/>
        <v>#DIV/0!</v>
      </c>
    </row>
    <row r="200" spans="1:8" ht="15" customHeight="1">
      <c r="A200" s="30" t="s">
        <v>1153</v>
      </c>
      <c r="B200" s="144" t="s">
        <v>1154</v>
      </c>
      <c r="C200" s="123">
        <v>500000</v>
      </c>
      <c r="D200" s="20">
        <v>0</v>
      </c>
      <c r="E200" s="20">
        <v>0</v>
      </c>
      <c r="F200" s="123">
        <v>0</v>
      </c>
      <c r="G200" s="54">
        <f t="shared" si="19"/>
        <v>0</v>
      </c>
      <c r="H200" s="54" t="e">
        <f t="shared" si="20"/>
        <v>#DIV/0!</v>
      </c>
    </row>
    <row r="201" spans="1:8" ht="21" customHeight="1">
      <c r="A201" s="29" t="s">
        <v>1155</v>
      </c>
      <c r="B201" s="26" t="s">
        <v>1156</v>
      </c>
      <c r="C201" s="122">
        <f>C202+C204</f>
        <v>4932567.64</v>
      </c>
      <c r="D201" s="22">
        <f>D202+D204</f>
        <v>2705550</v>
      </c>
      <c r="E201" s="22">
        <f>E202+E204</f>
        <v>2705550</v>
      </c>
      <c r="F201" s="122">
        <f>F202+F204</f>
        <v>3996616.02</v>
      </c>
      <c r="G201" s="54">
        <f t="shared" si="19"/>
        <v>81.02506263857337</v>
      </c>
      <c r="H201" s="54">
        <f t="shared" si="20"/>
        <v>147.71917059377947</v>
      </c>
    </row>
    <row r="202" spans="1:8" ht="22.5" customHeight="1">
      <c r="A202" s="29" t="s">
        <v>1157</v>
      </c>
      <c r="B202" s="143" t="s">
        <v>1158</v>
      </c>
      <c r="C202" s="122">
        <f t="shared" si="21"/>
        <v>0</v>
      </c>
      <c r="D202" s="22">
        <f t="shared" si="21"/>
        <v>2705550</v>
      </c>
      <c r="E202" s="22">
        <f t="shared" si="21"/>
        <v>2705550</v>
      </c>
      <c r="F202" s="122">
        <f t="shared" si="21"/>
        <v>2196616.02</v>
      </c>
      <c r="G202" s="54" t="e">
        <f t="shared" si="19"/>
        <v>#DIV/0!</v>
      </c>
      <c r="H202" s="54">
        <f t="shared" si="20"/>
        <v>81.18925985474303</v>
      </c>
    </row>
    <row r="203" spans="1:8" ht="15" customHeight="1">
      <c r="A203" s="30" t="s">
        <v>1159</v>
      </c>
      <c r="B203" s="144" t="s">
        <v>1160</v>
      </c>
      <c r="C203" s="123">
        <v>0</v>
      </c>
      <c r="D203" s="20">
        <v>2705550</v>
      </c>
      <c r="E203" s="20">
        <v>2705550</v>
      </c>
      <c r="F203" s="123">
        <v>2196616.02</v>
      </c>
      <c r="G203" s="54" t="e">
        <f t="shared" si="19"/>
        <v>#DIV/0!</v>
      </c>
      <c r="H203" s="54">
        <f t="shared" si="20"/>
        <v>81.18925985474303</v>
      </c>
    </row>
    <row r="204" spans="1:8" ht="22.5" customHeight="1">
      <c r="A204" s="29" t="s">
        <v>1161</v>
      </c>
      <c r="B204" s="143" t="s">
        <v>1162</v>
      </c>
      <c r="C204" s="122">
        <f>SUM(C205:C207)</f>
        <v>4932567.64</v>
      </c>
      <c r="D204" s="22">
        <f>SUM(D205:D207)</f>
        <v>0</v>
      </c>
      <c r="E204" s="22">
        <f>SUM(E205:E207)</f>
        <v>0</v>
      </c>
      <c r="F204" s="122">
        <f>SUM(F205:F207)</f>
        <v>1800000</v>
      </c>
      <c r="G204" s="54">
        <f t="shared" si="19"/>
        <v>36.4921503641053</v>
      </c>
      <c r="H204" s="54" t="e">
        <f t="shared" si="20"/>
        <v>#DIV/0!</v>
      </c>
    </row>
    <row r="205" spans="1:8" ht="15" customHeight="1">
      <c r="A205" s="30" t="s">
        <v>1163</v>
      </c>
      <c r="B205" s="144" t="s">
        <v>1164</v>
      </c>
      <c r="C205" s="123">
        <v>0</v>
      </c>
      <c r="D205" s="20">
        <v>0</v>
      </c>
      <c r="E205" s="20">
        <v>0</v>
      </c>
      <c r="F205" s="123">
        <v>0</v>
      </c>
      <c r="G205" s="54" t="e">
        <f t="shared" si="19"/>
        <v>#DIV/0!</v>
      </c>
      <c r="H205" s="54" t="e">
        <f t="shared" si="20"/>
        <v>#DIV/0!</v>
      </c>
    </row>
    <row r="206" spans="1:8" ht="15" customHeight="1">
      <c r="A206" s="30" t="s">
        <v>1185</v>
      </c>
      <c r="B206" s="144" t="s">
        <v>1187</v>
      </c>
      <c r="C206" s="123">
        <v>32567.64</v>
      </c>
      <c r="D206" s="20">
        <v>0</v>
      </c>
      <c r="E206" s="20">
        <v>0</v>
      </c>
      <c r="F206" s="123">
        <v>0</v>
      </c>
      <c r="G206" s="54">
        <f>F206/C206*100</f>
        <v>0</v>
      </c>
      <c r="H206" s="54" t="e">
        <f>F206/E206*100</f>
        <v>#DIV/0!</v>
      </c>
    </row>
    <row r="207" spans="1:8" ht="15" customHeight="1">
      <c r="A207" s="30" t="s">
        <v>1186</v>
      </c>
      <c r="B207" s="144" t="s">
        <v>1188</v>
      </c>
      <c r="C207" s="123">
        <v>4900000</v>
      </c>
      <c r="D207" s="20">
        <v>0</v>
      </c>
      <c r="E207" s="20">
        <v>0</v>
      </c>
      <c r="F207" s="123">
        <v>1800000</v>
      </c>
      <c r="G207" s="54">
        <f>F207/C207*100</f>
        <v>36.734693877551024</v>
      </c>
      <c r="H207" s="54" t="e">
        <f>F207/E207*100</f>
        <v>#DIV/0!</v>
      </c>
    </row>
    <row r="208" spans="1:8" ht="24.75" customHeight="1">
      <c r="A208" s="19"/>
      <c r="B208" s="33" t="s">
        <v>1028</v>
      </c>
      <c r="C208" s="121">
        <f>C45+C183+C197</f>
        <v>39111253.95</v>
      </c>
      <c r="D208" s="21">
        <f>D45+D183+D197</f>
        <v>39263300</v>
      </c>
      <c r="E208" s="21">
        <f>E45+E183+E197</f>
        <v>39263300</v>
      </c>
      <c r="F208" s="121">
        <f>F45+F183+F197</f>
        <v>41984276.449999996</v>
      </c>
      <c r="G208" s="56">
        <f t="shared" si="19"/>
        <v>107.34576933706312</v>
      </c>
      <c r="H208" s="56">
        <f t="shared" si="20"/>
        <v>106.93007579597231</v>
      </c>
    </row>
    <row r="209" ht="53.25" customHeight="1"/>
    <row r="210" spans="1:2" ht="28.5" customHeight="1">
      <c r="A210" s="103" t="s">
        <v>897</v>
      </c>
      <c r="B210" s="12"/>
    </row>
    <row r="211" spans="3:8" ht="22.5" customHeight="1">
      <c r="C211" s="154"/>
      <c r="D211" s="8"/>
      <c r="E211" s="8"/>
      <c r="F211" s="8"/>
      <c r="G211" s="172"/>
      <c r="H211" s="172"/>
    </row>
    <row r="212" spans="1:8" ht="27" customHeight="1">
      <c r="A212" s="92" t="s">
        <v>796</v>
      </c>
      <c r="B212" s="92" t="s">
        <v>890</v>
      </c>
      <c r="C212" s="155" t="s">
        <v>1148</v>
      </c>
      <c r="D212" s="48" t="s">
        <v>1320</v>
      </c>
      <c r="E212" s="48" t="s">
        <v>1321</v>
      </c>
      <c r="F212" s="48" t="s">
        <v>1322</v>
      </c>
      <c r="G212" s="55" t="s">
        <v>800</v>
      </c>
      <c r="H212" s="55" t="s">
        <v>801</v>
      </c>
    </row>
    <row r="213" spans="1:8" ht="9.75" customHeight="1">
      <c r="A213" s="97">
        <v>1</v>
      </c>
      <c r="B213" s="97">
        <v>2</v>
      </c>
      <c r="C213" s="156">
        <v>3</v>
      </c>
      <c r="D213" s="55">
        <v>4</v>
      </c>
      <c r="E213" s="55">
        <v>5</v>
      </c>
      <c r="F213" s="55">
        <v>6</v>
      </c>
      <c r="G213" s="55">
        <v>7</v>
      </c>
      <c r="H213" s="55">
        <v>8</v>
      </c>
    </row>
    <row r="214" spans="1:8" ht="24" customHeight="1">
      <c r="A214" s="32" t="s">
        <v>439</v>
      </c>
      <c r="B214" s="28" t="s">
        <v>272</v>
      </c>
      <c r="C214" s="121">
        <f>C215+C224+C259+C267+C270+C277+C283</f>
        <v>23536084.14</v>
      </c>
      <c r="D214" s="21">
        <f>D215+D224+D259+D267+D270+D277+D283</f>
        <v>27636500</v>
      </c>
      <c r="E214" s="21">
        <f>E215+E224+E259+E267+E270+E277+E283</f>
        <v>27636500</v>
      </c>
      <c r="F214" s="121">
        <f>F215+F224+F259+F267+F270+F277+F283</f>
        <v>25301427.960000005</v>
      </c>
      <c r="G214" s="56">
        <f>F214/C214*100</f>
        <v>107.50058424969586</v>
      </c>
      <c r="H214" s="56">
        <f>F214/E214*100</f>
        <v>91.5507678613428</v>
      </c>
    </row>
    <row r="215" spans="1:8" ht="21" customHeight="1">
      <c r="A215" s="29" t="s">
        <v>440</v>
      </c>
      <c r="B215" s="35" t="s">
        <v>203</v>
      </c>
      <c r="C215" s="122">
        <f>SUM(C216+C219+C221)</f>
        <v>6959013.16</v>
      </c>
      <c r="D215" s="22">
        <f>SUM(D216+D219+D221)</f>
        <v>7537950</v>
      </c>
      <c r="E215" s="22">
        <f>SUM(E216+E219+E221)</f>
        <v>7403409</v>
      </c>
      <c r="F215" s="122">
        <f>SUM(F216+F219+F221)</f>
        <v>7115994.35</v>
      </c>
      <c r="G215" s="54">
        <f aca="true" t="shared" si="22" ref="G215:G229">F215/C215*100</f>
        <v>102.25579671126816</v>
      </c>
      <c r="H215" s="54">
        <f aca="true" t="shared" si="23" ref="H215:H238">F215/E215*100</f>
        <v>96.11780667527621</v>
      </c>
    </row>
    <row r="216" spans="1:8" ht="18" customHeight="1">
      <c r="A216" s="29" t="s">
        <v>441</v>
      </c>
      <c r="B216" s="26" t="s">
        <v>310</v>
      </c>
      <c r="C216" s="122">
        <f>SUM(C217:C218)</f>
        <v>5821135.7</v>
      </c>
      <c r="D216" s="22">
        <v>6185000</v>
      </c>
      <c r="E216" s="22">
        <f>6185000-134541</f>
        <v>6050459</v>
      </c>
      <c r="F216" s="122">
        <f>SUM(F217:F218)</f>
        <v>5848638.09</v>
      </c>
      <c r="G216" s="54">
        <f>F216/C216*100</f>
        <v>100.47245746220965</v>
      </c>
      <c r="H216" s="54">
        <f t="shared" si="23"/>
        <v>96.66437025686811</v>
      </c>
    </row>
    <row r="217" spans="1:8" ht="15" customHeight="1">
      <c r="A217" s="30" t="s">
        <v>442</v>
      </c>
      <c r="B217" s="19" t="s">
        <v>204</v>
      </c>
      <c r="C217" s="123">
        <v>5812559.49</v>
      </c>
      <c r="D217" s="20"/>
      <c r="E217" s="20"/>
      <c r="F217" s="123">
        <v>5845143.12</v>
      </c>
      <c r="G217" s="54">
        <f>F217/C217*100</f>
        <v>100.56057284327254</v>
      </c>
      <c r="H217" s="54" t="e">
        <f>F217/E217*100</f>
        <v>#DIV/0!</v>
      </c>
    </row>
    <row r="218" spans="1:8" ht="15" customHeight="1">
      <c r="A218" s="30" t="s">
        <v>1189</v>
      </c>
      <c r="B218" s="19" t="s">
        <v>1190</v>
      </c>
      <c r="C218" s="123">
        <v>8576.21</v>
      </c>
      <c r="D218" s="20"/>
      <c r="E218" s="20"/>
      <c r="F218" s="123">
        <v>3494.97</v>
      </c>
      <c r="G218" s="54">
        <f t="shared" si="22"/>
        <v>40.75191722217623</v>
      </c>
      <c r="H218" s="54" t="e">
        <f t="shared" si="23"/>
        <v>#DIV/0!</v>
      </c>
    </row>
    <row r="219" spans="1:8" ht="18" customHeight="1">
      <c r="A219" s="29" t="s">
        <v>443</v>
      </c>
      <c r="B219" s="26" t="s">
        <v>258</v>
      </c>
      <c r="C219" s="122">
        <f>C220</f>
        <v>231140</v>
      </c>
      <c r="D219" s="22">
        <v>369500</v>
      </c>
      <c r="E219" s="22">
        <v>369500</v>
      </c>
      <c r="F219" s="122">
        <f>F220</f>
        <v>350654.45</v>
      </c>
      <c r="G219" s="54">
        <f t="shared" si="22"/>
        <v>151.70651985809468</v>
      </c>
      <c r="H219" s="54">
        <f t="shared" si="23"/>
        <v>94.89971583220569</v>
      </c>
    </row>
    <row r="220" spans="1:8" ht="15" customHeight="1">
      <c r="A220" s="30" t="s">
        <v>444</v>
      </c>
      <c r="B220" s="19" t="s">
        <v>205</v>
      </c>
      <c r="C220" s="123">
        <v>231140</v>
      </c>
      <c r="D220" s="20"/>
      <c r="E220" s="20"/>
      <c r="F220" s="123">
        <v>350654.45</v>
      </c>
      <c r="G220" s="54">
        <f t="shared" si="22"/>
        <v>151.70651985809468</v>
      </c>
      <c r="H220" s="54" t="e">
        <f t="shared" si="23"/>
        <v>#DIV/0!</v>
      </c>
    </row>
    <row r="221" spans="1:8" ht="18" customHeight="1">
      <c r="A221" s="29" t="s">
        <v>445</v>
      </c>
      <c r="B221" s="26" t="s">
        <v>311</v>
      </c>
      <c r="C221" s="122">
        <f>SUM(C222:C223)</f>
        <v>906737.46</v>
      </c>
      <c r="D221" s="22">
        <v>983450</v>
      </c>
      <c r="E221" s="22">
        <v>983450</v>
      </c>
      <c r="F221" s="122">
        <f>SUM(F222:F223)</f>
        <v>916701.81</v>
      </c>
      <c r="G221" s="54">
        <f t="shared" si="22"/>
        <v>101.09892338626885</v>
      </c>
      <c r="H221" s="54">
        <f t="shared" si="23"/>
        <v>93.21285372921857</v>
      </c>
    </row>
    <row r="222" spans="1:8" ht="15" customHeight="1">
      <c r="A222" s="18" t="s">
        <v>446</v>
      </c>
      <c r="B222" s="19" t="s">
        <v>312</v>
      </c>
      <c r="C222" s="123">
        <v>906737.46</v>
      </c>
      <c r="D222" s="20"/>
      <c r="E222" s="20"/>
      <c r="F222" s="123">
        <v>916701.81</v>
      </c>
      <c r="G222" s="54">
        <f t="shared" si="22"/>
        <v>101.09892338626885</v>
      </c>
      <c r="H222" s="54" t="e">
        <f t="shared" si="23"/>
        <v>#DIV/0!</v>
      </c>
    </row>
    <row r="223" spans="1:8" ht="15" customHeight="1">
      <c r="A223" s="18" t="s">
        <v>447</v>
      </c>
      <c r="B223" s="19" t="s">
        <v>313</v>
      </c>
      <c r="C223" s="123">
        <v>0</v>
      </c>
      <c r="D223" s="20"/>
      <c r="E223" s="20"/>
      <c r="F223" s="123">
        <v>0</v>
      </c>
      <c r="G223" s="54" t="e">
        <f t="shared" si="22"/>
        <v>#DIV/0!</v>
      </c>
      <c r="H223" s="54" t="e">
        <f t="shared" si="23"/>
        <v>#DIV/0!</v>
      </c>
    </row>
    <row r="224" spans="1:8" ht="21" customHeight="1">
      <c r="A224" s="25" t="s">
        <v>448</v>
      </c>
      <c r="B224" s="26" t="s">
        <v>206</v>
      </c>
      <c r="C224" s="122">
        <f>SUM(C225+C230+C239+C249+C251)</f>
        <v>10697816.33</v>
      </c>
      <c r="D224" s="22">
        <f>SUM(D225+D230+D239+D249+D251)</f>
        <v>14030850</v>
      </c>
      <c r="E224" s="22">
        <f>SUM(E225+E230+E239+E249+E251)</f>
        <v>14214461</v>
      </c>
      <c r="F224" s="122">
        <f>SUM(F225+F230+F239+F249+F251)</f>
        <v>12953671.880000003</v>
      </c>
      <c r="G224" s="54">
        <f t="shared" si="22"/>
        <v>121.08706562547613</v>
      </c>
      <c r="H224" s="54">
        <f t="shared" si="23"/>
        <v>91.1302361728665</v>
      </c>
    </row>
    <row r="225" spans="1:8" ht="18" customHeight="1">
      <c r="A225" s="25" t="s">
        <v>449</v>
      </c>
      <c r="B225" s="26" t="s">
        <v>259</v>
      </c>
      <c r="C225" s="122">
        <f>SUM(C226:C229)</f>
        <v>290617.37</v>
      </c>
      <c r="D225" s="22">
        <v>385500</v>
      </c>
      <c r="E225" s="22">
        <v>385500</v>
      </c>
      <c r="F225" s="122">
        <f>SUM(F226:F229)</f>
        <v>353505.93</v>
      </c>
      <c r="G225" s="54">
        <f t="shared" si="22"/>
        <v>121.6396425306581</v>
      </c>
      <c r="H225" s="54">
        <f t="shared" si="23"/>
        <v>91.70063035019454</v>
      </c>
    </row>
    <row r="226" spans="1:8" ht="15" customHeight="1">
      <c r="A226" s="18" t="s">
        <v>450</v>
      </c>
      <c r="B226" s="19" t="s">
        <v>207</v>
      </c>
      <c r="C226" s="123">
        <v>40915.37</v>
      </c>
      <c r="D226" s="20"/>
      <c r="E226" s="20"/>
      <c r="F226" s="123">
        <v>48571.93</v>
      </c>
      <c r="G226" s="54">
        <f t="shared" si="22"/>
        <v>118.71316329291413</v>
      </c>
      <c r="H226" s="54" t="e">
        <f t="shared" si="23"/>
        <v>#DIV/0!</v>
      </c>
    </row>
    <row r="227" spans="1:8" ht="15" customHeight="1">
      <c r="A227" s="18" t="s">
        <v>451</v>
      </c>
      <c r="B227" s="19" t="s">
        <v>147</v>
      </c>
      <c r="C227" s="123">
        <v>241832</v>
      </c>
      <c r="D227" s="20"/>
      <c r="E227" s="20"/>
      <c r="F227" s="123">
        <v>273965</v>
      </c>
      <c r="G227" s="54">
        <f t="shared" si="22"/>
        <v>113.28732343114227</v>
      </c>
      <c r="H227" s="54" t="e">
        <f t="shared" si="23"/>
        <v>#DIV/0!</v>
      </c>
    </row>
    <row r="228" spans="1:8" ht="15" customHeight="1">
      <c r="A228" s="18" t="s">
        <v>452</v>
      </c>
      <c r="B228" s="19" t="s">
        <v>208</v>
      </c>
      <c r="C228" s="123">
        <v>7870</v>
      </c>
      <c r="D228" s="20"/>
      <c r="E228" s="20"/>
      <c r="F228" s="123">
        <v>30825</v>
      </c>
      <c r="G228" s="54">
        <f t="shared" si="22"/>
        <v>391.6772554002541</v>
      </c>
      <c r="H228" s="54" t="e">
        <f t="shared" si="23"/>
        <v>#DIV/0!</v>
      </c>
    </row>
    <row r="229" spans="1:8" ht="15" customHeight="1">
      <c r="A229" s="18" t="s">
        <v>453</v>
      </c>
      <c r="B229" s="19" t="s">
        <v>315</v>
      </c>
      <c r="C229" s="123">
        <v>0</v>
      </c>
      <c r="D229" s="20"/>
      <c r="E229" s="20"/>
      <c r="F229" s="123">
        <v>144</v>
      </c>
      <c r="G229" s="54" t="e">
        <f t="shared" si="22"/>
        <v>#DIV/0!</v>
      </c>
      <c r="H229" s="54" t="e">
        <f t="shared" si="23"/>
        <v>#DIV/0!</v>
      </c>
    </row>
    <row r="230" spans="1:8" ht="18" customHeight="1">
      <c r="A230" s="25" t="s">
        <v>454</v>
      </c>
      <c r="B230" s="26" t="s">
        <v>261</v>
      </c>
      <c r="C230" s="122">
        <f>SUM(C231:C238)-C234</f>
        <v>1720572.61</v>
      </c>
      <c r="D230" s="22">
        <v>1980000</v>
      </c>
      <c r="E230" s="22">
        <f>1980000+3522</f>
        <v>1983522</v>
      </c>
      <c r="F230" s="122">
        <f>SUM(F231:F238)-F234</f>
        <v>1827879.85</v>
      </c>
      <c r="G230" s="54">
        <f aca="true" t="shared" si="24" ref="G230:G285">F230/C230*100</f>
        <v>106.23671674048094</v>
      </c>
      <c r="H230" s="54">
        <f t="shared" si="23"/>
        <v>92.15324306965086</v>
      </c>
    </row>
    <row r="231" spans="1:8" ht="15" customHeight="1">
      <c r="A231" s="18" t="s">
        <v>455</v>
      </c>
      <c r="B231" s="19" t="s">
        <v>209</v>
      </c>
      <c r="C231" s="123">
        <v>653862.32</v>
      </c>
      <c r="D231" s="20"/>
      <c r="E231" s="20"/>
      <c r="F231" s="123">
        <v>560887.64</v>
      </c>
      <c r="G231" s="54">
        <f t="shared" si="24"/>
        <v>85.78069462696673</v>
      </c>
      <c r="H231" s="54" t="e">
        <f t="shared" si="23"/>
        <v>#DIV/0!</v>
      </c>
    </row>
    <row r="232" spans="1:8" ht="15" customHeight="1">
      <c r="A232" s="18" t="s">
        <v>672</v>
      </c>
      <c r="B232" s="19" t="s">
        <v>673</v>
      </c>
      <c r="C232" s="123">
        <v>187568</v>
      </c>
      <c r="D232" s="20"/>
      <c r="E232" s="20"/>
      <c r="F232" s="123">
        <v>266995.23</v>
      </c>
      <c r="G232" s="54">
        <f t="shared" si="24"/>
        <v>142.3458319116267</v>
      </c>
      <c r="H232" s="54" t="e">
        <f t="shared" si="23"/>
        <v>#DIV/0!</v>
      </c>
    </row>
    <row r="233" spans="1:8" ht="27" customHeight="1">
      <c r="A233" s="92" t="s">
        <v>796</v>
      </c>
      <c r="B233" s="92" t="s">
        <v>890</v>
      </c>
      <c r="C233" s="155" t="s">
        <v>1148</v>
      </c>
      <c r="D233" s="48" t="s">
        <v>1320</v>
      </c>
      <c r="E233" s="48" t="s">
        <v>1321</v>
      </c>
      <c r="F233" s="48" t="s">
        <v>1322</v>
      </c>
      <c r="G233" s="55" t="s">
        <v>800</v>
      </c>
      <c r="H233" s="55" t="s">
        <v>801</v>
      </c>
    </row>
    <row r="234" spans="1:8" ht="9.75" customHeight="1">
      <c r="A234" s="97">
        <v>1</v>
      </c>
      <c r="B234" s="97">
        <v>2</v>
      </c>
      <c r="C234" s="156">
        <v>3</v>
      </c>
      <c r="D234" s="55">
        <v>4</v>
      </c>
      <c r="E234" s="55">
        <v>5</v>
      </c>
      <c r="F234" s="55">
        <v>6</v>
      </c>
      <c r="G234" s="55">
        <v>7</v>
      </c>
      <c r="H234" s="55">
        <v>8</v>
      </c>
    </row>
    <row r="235" spans="1:8" ht="15" customHeight="1">
      <c r="A235" s="18" t="s">
        <v>456</v>
      </c>
      <c r="B235" s="19" t="s">
        <v>210</v>
      </c>
      <c r="C235" s="123">
        <v>572399.42</v>
      </c>
      <c r="D235" s="20"/>
      <c r="E235" s="20"/>
      <c r="F235" s="123">
        <v>570987.65</v>
      </c>
      <c r="G235" s="54">
        <f>F235/C235*100</f>
        <v>99.75335928886861</v>
      </c>
      <c r="H235" s="54" t="e">
        <f>F235/E235*100</f>
        <v>#DIV/0!</v>
      </c>
    </row>
    <row r="236" spans="1:8" ht="15" customHeight="1">
      <c r="A236" s="18" t="s">
        <v>457</v>
      </c>
      <c r="B236" s="19" t="s">
        <v>211</v>
      </c>
      <c r="C236" s="123">
        <v>300151.51</v>
      </c>
      <c r="D236" s="20"/>
      <c r="E236" s="20"/>
      <c r="F236" s="123">
        <v>421158.47</v>
      </c>
      <c r="G236" s="54">
        <f t="shared" si="24"/>
        <v>140.31529276664307</v>
      </c>
      <c r="H236" s="54" t="e">
        <f t="shared" si="23"/>
        <v>#DIV/0!</v>
      </c>
    </row>
    <row r="237" spans="1:8" ht="15" customHeight="1">
      <c r="A237" s="18" t="s">
        <v>458</v>
      </c>
      <c r="B237" s="19" t="s">
        <v>212</v>
      </c>
      <c r="C237" s="123">
        <v>3861.36</v>
      </c>
      <c r="D237" s="20"/>
      <c r="E237" s="20"/>
      <c r="F237" s="123">
        <v>5050.86</v>
      </c>
      <c r="G237" s="54">
        <f>F237/C237*100</f>
        <v>130.8052085275654</v>
      </c>
      <c r="H237" s="54" t="e">
        <f>F237/E237*100</f>
        <v>#DIV/0!</v>
      </c>
    </row>
    <row r="238" spans="1:8" ht="15" customHeight="1">
      <c r="A238" s="18" t="s">
        <v>556</v>
      </c>
      <c r="B238" s="19" t="s">
        <v>557</v>
      </c>
      <c r="C238" s="123">
        <v>2730</v>
      </c>
      <c r="D238" s="20"/>
      <c r="E238" s="20"/>
      <c r="F238" s="123">
        <v>2800</v>
      </c>
      <c r="G238" s="54">
        <f t="shared" si="24"/>
        <v>102.56410256410255</v>
      </c>
      <c r="H238" s="54" t="e">
        <f t="shared" si="23"/>
        <v>#DIV/0!</v>
      </c>
    </row>
    <row r="239" spans="1:8" ht="18" customHeight="1">
      <c r="A239" s="25" t="s">
        <v>459</v>
      </c>
      <c r="B239" s="26" t="s">
        <v>262</v>
      </c>
      <c r="C239" s="122">
        <f>SUM(C240:C248)</f>
        <v>8103253.619999999</v>
      </c>
      <c r="D239" s="22">
        <v>10716900</v>
      </c>
      <c r="E239" s="22">
        <f>10716900+92529</f>
        <v>10809429</v>
      </c>
      <c r="F239" s="122">
        <f>SUM(F240:F248)</f>
        <v>9865866.030000001</v>
      </c>
      <c r="G239" s="54">
        <f t="shared" si="24"/>
        <v>121.75190969772463</v>
      </c>
      <c r="H239" s="54">
        <f aca="true" t="shared" si="25" ref="H239:H293">F239/E239*100</f>
        <v>91.27092679918617</v>
      </c>
    </row>
    <row r="240" spans="1:8" ht="15" customHeight="1">
      <c r="A240" s="18" t="s">
        <v>460</v>
      </c>
      <c r="B240" s="19" t="s">
        <v>213</v>
      </c>
      <c r="C240" s="123">
        <v>249025.5</v>
      </c>
      <c r="D240" s="20"/>
      <c r="E240" s="20"/>
      <c r="F240" s="123">
        <v>208219.44</v>
      </c>
      <c r="G240" s="54">
        <f t="shared" si="24"/>
        <v>83.61370221121933</v>
      </c>
      <c r="H240" s="54" t="e">
        <f t="shared" si="25"/>
        <v>#DIV/0!</v>
      </c>
    </row>
    <row r="241" spans="1:8" ht="15" customHeight="1">
      <c r="A241" s="18" t="s">
        <v>461</v>
      </c>
      <c r="B241" s="19" t="s">
        <v>215</v>
      </c>
      <c r="C241" s="123">
        <v>3807299.3</v>
      </c>
      <c r="D241" s="20"/>
      <c r="E241" s="20"/>
      <c r="F241" s="123">
        <v>4403831.78</v>
      </c>
      <c r="G241" s="54">
        <f t="shared" si="24"/>
        <v>115.66812674800747</v>
      </c>
      <c r="H241" s="54" t="e">
        <f t="shared" si="25"/>
        <v>#DIV/0!</v>
      </c>
    </row>
    <row r="242" spans="1:8" ht="15" customHeight="1">
      <c r="A242" s="18" t="s">
        <v>462</v>
      </c>
      <c r="B242" s="19" t="s">
        <v>216</v>
      </c>
      <c r="C242" s="123">
        <v>111047.78</v>
      </c>
      <c r="D242" s="20"/>
      <c r="E242" s="20"/>
      <c r="F242" s="123">
        <v>219884.76</v>
      </c>
      <c r="G242" s="54">
        <f t="shared" si="24"/>
        <v>198.0091452526111</v>
      </c>
      <c r="H242" s="54" t="e">
        <f t="shared" si="25"/>
        <v>#DIV/0!</v>
      </c>
    </row>
    <row r="243" spans="1:8" ht="15" customHeight="1">
      <c r="A243" s="18" t="s">
        <v>463</v>
      </c>
      <c r="B243" s="19" t="s">
        <v>217</v>
      </c>
      <c r="C243" s="123">
        <v>498819.29</v>
      </c>
      <c r="D243" s="20"/>
      <c r="E243" s="20"/>
      <c r="F243" s="123">
        <v>676098.54</v>
      </c>
      <c r="G243" s="54">
        <f t="shared" si="24"/>
        <v>135.5397743339076</v>
      </c>
      <c r="H243" s="54" t="e">
        <f t="shared" si="25"/>
        <v>#DIV/0!</v>
      </c>
    </row>
    <row r="244" spans="1:8" ht="15" customHeight="1">
      <c r="A244" s="18" t="s">
        <v>464</v>
      </c>
      <c r="B244" s="19" t="s">
        <v>218</v>
      </c>
      <c r="C244" s="123">
        <v>256189.38</v>
      </c>
      <c r="D244" s="20"/>
      <c r="E244" s="20"/>
      <c r="F244" s="123">
        <v>269184.95</v>
      </c>
      <c r="G244" s="54">
        <f t="shared" si="24"/>
        <v>105.0726419650963</v>
      </c>
      <c r="H244" s="54" t="e">
        <f t="shared" si="25"/>
        <v>#DIV/0!</v>
      </c>
    </row>
    <row r="245" spans="1:8" ht="15" customHeight="1">
      <c r="A245" s="18" t="s">
        <v>465</v>
      </c>
      <c r="B245" s="19" t="s">
        <v>97</v>
      </c>
      <c r="C245" s="123">
        <v>52329</v>
      </c>
      <c r="D245" s="20"/>
      <c r="E245" s="20"/>
      <c r="F245" s="123">
        <v>96328.2</v>
      </c>
      <c r="G245" s="54">
        <f t="shared" si="24"/>
        <v>184.0818666513788</v>
      </c>
      <c r="H245" s="54" t="e">
        <f t="shared" si="25"/>
        <v>#DIV/0!</v>
      </c>
    </row>
    <row r="246" spans="1:8" ht="15" customHeight="1">
      <c r="A246" s="18" t="s">
        <v>466</v>
      </c>
      <c r="B246" s="19" t="s">
        <v>219</v>
      </c>
      <c r="C246" s="123">
        <v>1545902.21</v>
      </c>
      <c r="D246" s="20"/>
      <c r="E246" s="20"/>
      <c r="F246" s="123">
        <v>1577773.16</v>
      </c>
      <c r="G246" s="54">
        <f t="shared" si="24"/>
        <v>102.0616407554007</v>
      </c>
      <c r="H246" s="54" t="e">
        <f t="shared" si="25"/>
        <v>#DIV/0!</v>
      </c>
    </row>
    <row r="247" spans="1:8" ht="15" customHeight="1">
      <c r="A247" s="18" t="s">
        <v>467</v>
      </c>
      <c r="B247" s="19" t="s">
        <v>220</v>
      </c>
      <c r="C247" s="123">
        <v>159318.18</v>
      </c>
      <c r="D247" s="20"/>
      <c r="E247" s="20"/>
      <c r="F247" s="123">
        <v>270691.84</v>
      </c>
      <c r="G247" s="54">
        <f t="shared" si="24"/>
        <v>169.90643503459557</v>
      </c>
      <c r="H247" s="54" t="e">
        <f t="shared" si="25"/>
        <v>#DIV/0!</v>
      </c>
    </row>
    <row r="248" spans="1:8" ht="15" customHeight="1">
      <c r="A248" s="18" t="s">
        <v>468</v>
      </c>
      <c r="B248" s="19" t="s">
        <v>221</v>
      </c>
      <c r="C248" s="123">
        <v>1423322.98</v>
      </c>
      <c r="D248" s="20"/>
      <c r="E248" s="20"/>
      <c r="F248" s="123">
        <v>2143853.36</v>
      </c>
      <c r="G248" s="54">
        <f t="shared" si="24"/>
        <v>150.62311155827751</v>
      </c>
      <c r="H248" s="54" t="e">
        <f t="shared" si="25"/>
        <v>#DIV/0!</v>
      </c>
    </row>
    <row r="249" spans="1:8" ht="18" customHeight="1">
      <c r="A249" s="25" t="s">
        <v>469</v>
      </c>
      <c r="B249" s="26" t="s">
        <v>354</v>
      </c>
      <c r="C249" s="122">
        <f>C250</f>
        <v>0</v>
      </c>
      <c r="D249" s="22">
        <v>5000</v>
      </c>
      <c r="E249" s="22">
        <v>5000</v>
      </c>
      <c r="F249" s="122">
        <f>F250</f>
        <v>0</v>
      </c>
      <c r="G249" s="54" t="e">
        <f t="shared" si="24"/>
        <v>#DIV/0!</v>
      </c>
      <c r="H249" s="54">
        <f t="shared" si="25"/>
        <v>0</v>
      </c>
    </row>
    <row r="250" spans="1:8" ht="15.75" customHeight="1">
      <c r="A250" s="18" t="s">
        <v>470</v>
      </c>
      <c r="B250" s="19" t="s">
        <v>305</v>
      </c>
      <c r="C250" s="123">
        <v>0</v>
      </c>
      <c r="D250" s="20"/>
      <c r="E250" s="20"/>
      <c r="F250" s="123">
        <v>0</v>
      </c>
      <c r="G250" s="54" t="e">
        <f t="shared" si="24"/>
        <v>#DIV/0!</v>
      </c>
      <c r="H250" s="54" t="e">
        <f t="shared" si="25"/>
        <v>#DIV/0!</v>
      </c>
    </row>
    <row r="251" spans="1:8" ht="18" customHeight="1">
      <c r="A251" s="25" t="s">
        <v>471</v>
      </c>
      <c r="B251" s="26" t="s">
        <v>263</v>
      </c>
      <c r="C251" s="122">
        <f>SUM(C252:C258)</f>
        <v>583372.73</v>
      </c>
      <c r="D251" s="22">
        <v>943450</v>
      </c>
      <c r="E251" s="22">
        <f>943450+87560</f>
        <v>1031010</v>
      </c>
      <c r="F251" s="122">
        <f>SUM(F252:F258)</f>
        <v>906420.0700000001</v>
      </c>
      <c r="G251" s="54">
        <f t="shared" si="24"/>
        <v>155.37580407640928</v>
      </c>
      <c r="H251" s="54">
        <f t="shared" si="25"/>
        <v>87.91573990552953</v>
      </c>
    </row>
    <row r="252" spans="1:8" ht="15" customHeight="1">
      <c r="A252" s="18" t="s">
        <v>472</v>
      </c>
      <c r="B252" s="19" t="s">
        <v>316</v>
      </c>
      <c r="C252" s="123">
        <v>158910.15</v>
      </c>
      <c r="D252" s="20"/>
      <c r="E252" s="20"/>
      <c r="F252" s="123">
        <v>142900.64</v>
      </c>
      <c r="G252" s="54">
        <f t="shared" si="24"/>
        <v>89.92543270521111</v>
      </c>
      <c r="H252" s="54" t="e">
        <f t="shared" si="25"/>
        <v>#DIV/0!</v>
      </c>
    </row>
    <row r="253" spans="1:8" ht="15" customHeight="1">
      <c r="A253" s="18" t="s">
        <v>473</v>
      </c>
      <c r="B253" s="19" t="s">
        <v>223</v>
      </c>
      <c r="C253" s="123">
        <v>122083.97</v>
      </c>
      <c r="D253" s="20"/>
      <c r="E253" s="20"/>
      <c r="F253" s="123">
        <v>125686.55</v>
      </c>
      <c r="G253" s="54">
        <f t="shared" si="24"/>
        <v>102.95090338231955</v>
      </c>
      <c r="H253" s="54" t="e">
        <f t="shared" si="25"/>
        <v>#DIV/0!</v>
      </c>
    </row>
    <row r="254" spans="1:8" ht="15" customHeight="1">
      <c r="A254" s="18" t="s">
        <v>474</v>
      </c>
      <c r="B254" s="19" t="s">
        <v>224</v>
      </c>
      <c r="C254" s="123">
        <v>110439.25</v>
      </c>
      <c r="D254" s="20"/>
      <c r="E254" s="20"/>
      <c r="F254" s="123">
        <v>201408.72</v>
      </c>
      <c r="G254" s="54">
        <f t="shared" si="24"/>
        <v>182.37059740988823</v>
      </c>
      <c r="H254" s="54" t="e">
        <f t="shared" si="25"/>
        <v>#DIV/0!</v>
      </c>
    </row>
    <row r="255" spans="1:8" ht="15" customHeight="1">
      <c r="A255" s="18" t="s">
        <v>475</v>
      </c>
      <c r="B255" s="19" t="s">
        <v>746</v>
      </c>
      <c r="C255" s="123">
        <v>32434.7</v>
      </c>
      <c r="D255" s="20"/>
      <c r="E255" s="20"/>
      <c r="F255" s="123">
        <v>64987.38</v>
      </c>
      <c r="G255" s="54">
        <f t="shared" si="24"/>
        <v>200.36374623474242</v>
      </c>
      <c r="H255" s="54" t="e">
        <f t="shared" si="25"/>
        <v>#DIV/0!</v>
      </c>
    </row>
    <row r="256" spans="1:8" ht="15" customHeight="1">
      <c r="A256" s="18" t="s">
        <v>476</v>
      </c>
      <c r="B256" s="19" t="s">
        <v>334</v>
      </c>
      <c r="C256" s="123">
        <v>45324.88</v>
      </c>
      <c r="D256" s="20"/>
      <c r="E256" s="20"/>
      <c r="F256" s="123">
        <v>149839.28</v>
      </c>
      <c r="G256" s="54">
        <f t="shared" si="24"/>
        <v>330.5894687421125</v>
      </c>
      <c r="H256" s="54" t="e">
        <f t="shared" si="25"/>
        <v>#DIV/0!</v>
      </c>
    </row>
    <row r="257" spans="1:8" ht="15" customHeight="1">
      <c r="A257" s="18" t="s">
        <v>674</v>
      </c>
      <c r="B257" s="19" t="s">
        <v>675</v>
      </c>
      <c r="C257" s="123">
        <v>37392.9</v>
      </c>
      <c r="D257" s="20"/>
      <c r="E257" s="20"/>
      <c r="F257" s="123">
        <v>2256.25</v>
      </c>
      <c r="G257" s="54">
        <f>F257/C257*100</f>
        <v>6.033899483591805</v>
      </c>
      <c r="H257" s="54" t="e">
        <f>F257/E257*100</f>
        <v>#DIV/0!</v>
      </c>
    </row>
    <row r="258" spans="1:8" ht="15" customHeight="1">
      <c r="A258" s="18" t="s">
        <v>477</v>
      </c>
      <c r="B258" s="19" t="s">
        <v>222</v>
      </c>
      <c r="C258" s="123">
        <v>76786.88</v>
      </c>
      <c r="D258" s="20"/>
      <c r="E258" s="20"/>
      <c r="F258" s="123">
        <v>219341.25</v>
      </c>
      <c r="G258" s="54">
        <f t="shared" si="24"/>
        <v>285.6493843739972</v>
      </c>
      <c r="H258" s="54" t="e">
        <f t="shared" si="25"/>
        <v>#DIV/0!</v>
      </c>
    </row>
    <row r="259" spans="1:8" ht="21" customHeight="1">
      <c r="A259" s="25" t="s">
        <v>478</v>
      </c>
      <c r="B259" s="26" t="s">
        <v>225</v>
      </c>
      <c r="C259" s="122">
        <f>C260+C262</f>
        <v>319796.38</v>
      </c>
      <c r="D259" s="22">
        <f>D260+D262</f>
        <v>143300</v>
      </c>
      <c r="E259" s="22">
        <f>E260+E262</f>
        <v>143300</v>
      </c>
      <c r="F259" s="122">
        <f>F260+F262</f>
        <v>80331.31000000001</v>
      </c>
      <c r="G259" s="54">
        <f t="shared" si="24"/>
        <v>25.119518238449107</v>
      </c>
      <c r="H259" s="54">
        <f t="shared" si="25"/>
        <v>56.05813677599443</v>
      </c>
    </row>
    <row r="260" spans="1:8" ht="18" customHeight="1">
      <c r="A260" s="25" t="s">
        <v>1165</v>
      </c>
      <c r="B260" s="26" t="s">
        <v>1166</v>
      </c>
      <c r="C260" s="122">
        <f>C261</f>
        <v>0</v>
      </c>
      <c r="D260" s="22">
        <v>2000</v>
      </c>
      <c r="E260" s="22">
        <v>2000</v>
      </c>
      <c r="F260" s="122">
        <f>F261</f>
        <v>107.94</v>
      </c>
      <c r="G260" s="54" t="e">
        <f>F260/C260*100</f>
        <v>#DIV/0!</v>
      </c>
      <c r="H260" s="54">
        <f>F260/E260*100</f>
        <v>5.396999999999999</v>
      </c>
    </row>
    <row r="261" spans="1:8" ht="15" customHeight="1">
      <c r="A261" s="18" t="s">
        <v>1167</v>
      </c>
      <c r="B261" s="19" t="s">
        <v>1168</v>
      </c>
      <c r="C261" s="123">
        <v>0</v>
      </c>
      <c r="D261" s="20"/>
      <c r="E261" s="20"/>
      <c r="F261" s="123">
        <v>107.94</v>
      </c>
      <c r="G261" s="54" t="e">
        <f>F261/C261*100</f>
        <v>#DIV/0!</v>
      </c>
      <c r="H261" s="54" t="e">
        <f>F261/E261*100</f>
        <v>#DIV/0!</v>
      </c>
    </row>
    <row r="262" spans="1:8" ht="18" customHeight="1">
      <c r="A262" s="25" t="s">
        <v>479</v>
      </c>
      <c r="B262" s="26" t="s">
        <v>264</v>
      </c>
      <c r="C262" s="122">
        <f>SUM(C263:C266)</f>
        <v>319796.38</v>
      </c>
      <c r="D262" s="22">
        <v>141300</v>
      </c>
      <c r="E262" s="22">
        <v>141300</v>
      </c>
      <c r="F262" s="122">
        <f>SUM(F263:F266)</f>
        <v>80223.37000000001</v>
      </c>
      <c r="G262" s="54">
        <f t="shared" si="24"/>
        <v>25.085765511166823</v>
      </c>
      <c r="H262" s="54">
        <f t="shared" si="25"/>
        <v>56.77520877565464</v>
      </c>
    </row>
    <row r="263" spans="1:8" ht="15" customHeight="1">
      <c r="A263" s="18" t="s">
        <v>480</v>
      </c>
      <c r="B263" s="19" t="s">
        <v>226</v>
      </c>
      <c r="C263" s="123">
        <v>64197.68</v>
      </c>
      <c r="D263" s="20"/>
      <c r="E263" s="20"/>
      <c r="F263" s="123">
        <v>71052.46</v>
      </c>
      <c r="G263" s="54">
        <f t="shared" si="24"/>
        <v>110.6776132720061</v>
      </c>
      <c r="H263" s="54" t="e">
        <f t="shared" si="25"/>
        <v>#DIV/0!</v>
      </c>
    </row>
    <row r="264" spans="1:8" ht="15" customHeight="1">
      <c r="A264" s="18" t="s">
        <v>752</v>
      </c>
      <c r="B264" s="19" t="s">
        <v>753</v>
      </c>
      <c r="C264" s="123">
        <v>246414.86</v>
      </c>
      <c r="D264" s="20"/>
      <c r="E264" s="20"/>
      <c r="F264" s="123">
        <v>3275.03</v>
      </c>
      <c r="G264" s="49">
        <f>F264/C264*100</f>
        <v>1.329071631475472</v>
      </c>
      <c r="H264" s="54" t="e">
        <f>F264/E264*100</f>
        <v>#DIV/0!</v>
      </c>
    </row>
    <row r="265" spans="1:8" ht="15" customHeight="1">
      <c r="A265" s="18" t="s">
        <v>481</v>
      </c>
      <c r="B265" s="19" t="s">
        <v>227</v>
      </c>
      <c r="C265" s="123">
        <v>7519.06</v>
      </c>
      <c r="D265" s="20"/>
      <c r="E265" s="20"/>
      <c r="F265" s="123">
        <v>268.28</v>
      </c>
      <c r="G265" s="49">
        <f t="shared" si="24"/>
        <v>3.5679991913882847</v>
      </c>
      <c r="H265" s="54" t="e">
        <f t="shared" si="25"/>
        <v>#DIV/0!</v>
      </c>
    </row>
    <row r="266" spans="1:8" ht="15" customHeight="1">
      <c r="A266" s="18" t="s">
        <v>928</v>
      </c>
      <c r="B266" s="19" t="s">
        <v>929</v>
      </c>
      <c r="C266" s="123">
        <v>1664.78</v>
      </c>
      <c r="D266" s="20">
        <v>0</v>
      </c>
      <c r="E266" s="20"/>
      <c r="F266" s="123">
        <v>5627.6</v>
      </c>
      <c r="G266" s="49">
        <f>F266/C266*100</f>
        <v>338.0386597628516</v>
      </c>
      <c r="H266" s="54" t="e">
        <f>F266/E266*100</f>
        <v>#DIV/0!</v>
      </c>
    </row>
    <row r="267" spans="1:8" ht="21" customHeight="1">
      <c r="A267" s="25" t="s">
        <v>482</v>
      </c>
      <c r="B267" s="26" t="s">
        <v>228</v>
      </c>
      <c r="C267" s="122">
        <f aca="true" t="shared" si="26" ref="C267:F268">C268</f>
        <v>0</v>
      </c>
      <c r="D267" s="22">
        <f t="shared" si="26"/>
        <v>0</v>
      </c>
      <c r="E267" s="22">
        <f t="shared" si="26"/>
        <v>0</v>
      </c>
      <c r="F267" s="122">
        <f t="shared" si="26"/>
        <v>0</v>
      </c>
      <c r="G267" s="54" t="e">
        <f t="shared" si="24"/>
        <v>#DIV/0!</v>
      </c>
      <c r="H267" s="54" t="e">
        <f t="shared" si="25"/>
        <v>#DIV/0!</v>
      </c>
    </row>
    <row r="268" spans="1:8" ht="18" customHeight="1">
      <c r="A268" s="25" t="s">
        <v>483</v>
      </c>
      <c r="B268" s="26" t="s">
        <v>265</v>
      </c>
      <c r="C268" s="122">
        <f t="shared" si="26"/>
        <v>0</v>
      </c>
      <c r="D268" s="22">
        <v>0</v>
      </c>
      <c r="E268" s="22">
        <v>0</v>
      </c>
      <c r="F268" s="122">
        <f t="shared" si="26"/>
        <v>0</v>
      </c>
      <c r="G268" s="54" t="e">
        <f t="shared" si="24"/>
        <v>#DIV/0!</v>
      </c>
      <c r="H268" s="54" t="e">
        <f t="shared" si="25"/>
        <v>#DIV/0!</v>
      </c>
    </row>
    <row r="269" spans="1:8" ht="15" customHeight="1">
      <c r="A269" s="18" t="s">
        <v>484</v>
      </c>
      <c r="B269" s="19" t="s">
        <v>229</v>
      </c>
      <c r="C269" s="123">
        <v>0</v>
      </c>
      <c r="D269" s="20"/>
      <c r="E269" s="20">
        <v>0</v>
      </c>
      <c r="F269" s="123">
        <v>0</v>
      </c>
      <c r="G269" s="54" t="e">
        <f t="shared" si="24"/>
        <v>#DIV/0!</v>
      </c>
      <c r="H269" s="54" t="e">
        <f t="shared" si="25"/>
        <v>#DIV/0!</v>
      </c>
    </row>
    <row r="270" spans="1:8" ht="21" customHeight="1">
      <c r="A270" s="25" t="s">
        <v>583</v>
      </c>
      <c r="B270" s="26" t="s">
        <v>585</v>
      </c>
      <c r="C270" s="122">
        <f>C271+C274</f>
        <v>1117061.88</v>
      </c>
      <c r="D270" s="22">
        <f>D271+D274</f>
        <v>1104000</v>
      </c>
      <c r="E270" s="22">
        <f>E271+E274</f>
        <v>1104000</v>
      </c>
      <c r="F270" s="122">
        <f>F271+F274</f>
        <v>999761.62</v>
      </c>
      <c r="G270" s="54">
        <f aca="true" t="shared" si="27" ref="G270:G276">F270/C270*100</f>
        <v>89.49921556718058</v>
      </c>
      <c r="H270" s="54">
        <f aca="true" t="shared" si="28" ref="H270:H276">F270/E270*100</f>
        <v>90.5581177536232</v>
      </c>
    </row>
    <row r="271" spans="1:8" ht="18" customHeight="1">
      <c r="A271" s="25" t="s">
        <v>642</v>
      </c>
      <c r="B271" s="26" t="s">
        <v>643</v>
      </c>
      <c r="C271" s="122">
        <f>C272+C273</f>
        <v>190000</v>
      </c>
      <c r="D271" s="22">
        <v>124000</v>
      </c>
      <c r="E271" s="22">
        <v>124000</v>
      </c>
      <c r="F271" s="122">
        <f>F272+F273</f>
        <v>123687.25</v>
      </c>
      <c r="G271" s="54">
        <f t="shared" si="27"/>
        <v>65.09855263157894</v>
      </c>
      <c r="H271" s="54">
        <f t="shared" si="28"/>
        <v>99.74778225806452</v>
      </c>
    </row>
    <row r="272" spans="1:8" ht="15" customHeight="1">
      <c r="A272" s="18" t="s">
        <v>587</v>
      </c>
      <c r="B272" s="19" t="s">
        <v>588</v>
      </c>
      <c r="C272" s="123">
        <v>40000</v>
      </c>
      <c r="D272" s="20"/>
      <c r="E272" s="20"/>
      <c r="F272" s="123">
        <v>51826.75</v>
      </c>
      <c r="G272" s="54">
        <f t="shared" si="27"/>
        <v>129.56687499999998</v>
      </c>
      <c r="H272" s="54" t="e">
        <f t="shared" si="28"/>
        <v>#DIV/0!</v>
      </c>
    </row>
    <row r="273" spans="1:8" ht="15" customHeight="1">
      <c r="A273" s="18" t="s">
        <v>909</v>
      </c>
      <c r="B273" s="19" t="s">
        <v>910</v>
      </c>
      <c r="C273" s="123">
        <v>150000</v>
      </c>
      <c r="D273" s="20">
        <v>0</v>
      </c>
      <c r="E273" s="20"/>
      <c r="F273" s="123">
        <v>71860.5</v>
      </c>
      <c r="G273" s="54">
        <f>F273/C273*100</f>
        <v>47.907</v>
      </c>
      <c r="H273" s="54" t="e">
        <f>F273/E273*100</f>
        <v>#DIV/0!</v>
      </c>
    </row>
    <row r="274" spans="1:8" ht="18" customHeight="1">
      <c r="A274" s="25" t="s">
        <v>584</v>
      </c>
      <c r="B274" s="26" t="s">
        <v>586</v>
      </c>
      <c r="C274" s="122">
        <f>SUM(C275:C276)</f>
        <v>927061.88</v>
      </c>
      <c r="D274" s="22">
        <v>980000</v>
      </c>
      <c r="E274" s="22">
        <v>980000</v>
      </c>
      <c r="F274" s="122">
        <f>SUM(F275:F276)</f>
        <v>876074.37</v>
      </c>
      <c r="G274" s="54">
        <f t="shared" si="27"/>
        <v>94.50009636897163</v>
      </c>
      <c r="H274" s="54">
        <f t="shared" si="28"/>
        <v>89.39534387755101</v>
      </c>
    </row>
    <row r="275" spans="1:8" ht="15" customHeight="1">
      <c r="A275" s="18" t="s">
        <v>589</v>
      </c>
      <c r="B275" s="19" t="s">
        <v>590</v>
      </c>
      <c r="C275" s="123">
        <v>732478.13</v>
      </c>
      <c r="D275" s="20"/>
      <c r="E275" s="20"/>
      <c r="F275" s="123">
        <v>746688.02</v>
      </c>
      <c r="G275" s="54">
        <f t="shared" si="27"/>
        <v>101.93997464470372</v>
      </c>
      <c r="H275" s="54" t="e">
        <f t="shared" si="28"/>
        <v>#DIV/0!</v>
      </c>
    </row>
    <row r="276" spans="1:8" ht="15" customHeight="1">
      <c r="A276" s="18" t="s">
        <v>591</v>
      </c>
      <c r="B276" s="19" t="s">
        <v>592</v>
      </c>
      <c r="C276" s="123">
        <v>194583.75</v>
      </c>
      <c r="D276" s="20"/>
      <c r="E276" s="20"/>
      <c r="F276" s="123">
        <v>129386.35</v>
      </c>
      <c r="G276" s="54">
        <f t="shared" si="27"/>
        <v>66.49391328926491</v>
      </c>
      <c r="H276" s="54" t="e">
        <f t="shared" si="28"/>
        <v>#DIV/0!</v>
      </c>
    </row>
    <row r="277" spans="1:8" ht="21" customHeight="1">
      <c r="A277" s="25" t="s">
        <v>485</v>
      </c>
      <c r="B277" s="26" t="s">
        <v>230</v>
      </c>
      <c r="C277" s="122">
        <f>C278</f>
        <v>584196.5700000001</v>
      </c>
      <c r="D277" s="22">
        <f>D278</f>
        <v>875400</v>
      </c>
      <c r="E277" s="22">
        <f>E278</f>
        <v>875400</v>
      </c>
      <c r="F277" s="122">
        <f>F278</f>
        <v>686563.36</v>
      </c>
      <c r="G277" s="54">
        <f t="shared" si="24"/>
        <v>117.5226619355194</v>
      </c>
      <c r="H277" s="54">
        <f t="shared" si="25"/>
        <v>78.42853095727668</v>
      </c>
    </row>
    <row r="278" spans="1:8" ht="18" customHeight="1">
      <c r="A278" s="25" t="s">
        <v>486</v>
      </c>
      <c r="B278" s="26" t="s">
        <v>521</v>
      </c>
      <c r="C278" s="122">
        <f>SUM(C279:C282)-C281</f>
        <v>584196.5700000001</v>
      </c>
      <c r="D278" s="22">
        <v>875400</v>
      </c>
      <c r="E278" s="22">
        <v>875400</v>
      </c>
      <c r="F278" s="122">
        <f>SUM(F279:F282)-F281</f>
        <v>686563.36</v>
      </c>
      <c r="G278" s="54">
        <f t="shared" si="24"/>
        <v>117.5226619355194</v>
      </c>
      <c r="H278" s="54">
        <f t="shared" si="25"/>
        <v>78.42853095727668</v>
      </c>
    </row>
    <row r="279" spans="1:8" ht="15" customHeight="1">
      <c r="A279" s="18" t="s">
        <v>487</v>
      </c>
      <c r="B279" s="19" t="s">
        <v>231</v>
      </c>
      <c r="C279" s="123">
        <v>489400</v>
      </c>
      <c r="D279" s="20"/>
      <c r="E279" s="20"/>
      <c r="F279" s="123">
        <v>474907</v>
      </c>
      <c r="G279" s="54">
        <f t="shared" si="24"/>
        <v>97.03861871679608</v>
      </c>
      <c r="H279" s="54" t="e">
        <f t="shared" si="25"/>
        <v>#DIV/0!</v>
      </c>
    </row>
    <row r="280" spans="1:8" ht="27" customHeight="1">
      <c r="A280" s="92" t="s">
        <v>796</v>
      </c>
      <c r="B280" s="92" t="s">
        <v>890</v>
      </c>
      <c r="C280" s="155" t="s">
        <v>1148</v>
      </c>
      <c r="D280" s="48" t="s">
        <v>1320</v>
      </c>
      <c r="E280" s="48" t="s">
        <v>1321</v>
      </c>
      <c r="F280" s="48" t="s">
        <v>1322</v>
      </c>
      <c r="G280" s="55" t="s">
        <v>800</v>
      </c>
      <c r="H280" s="55" t="s">
        <v>801</v>
      </c>
    </row>
    <row r="281" spans="1:8" ht="9.75" customHeight="1">
      <c r="A281" s="97">
        <v>1</v>
      </c>
      <c r="B281" s="97">
        <v>2</v>
      </c>
      <c r="C281" s="156">
        <v>3</v>
      </c>
      <c r="D281" s="55">
        <v>4</v>
      </c>
      <c r="E281" s="55">
        <v>5</v>
      </c>
      <c r="F281" s="55">
        <v>6</v>
      </c>
      <c r="G281" s="55">
        <v>7</v>
      </c>
      <c r="H281" s="55">
        <v>8</v>
      </c>
    </row>
    <row r="282" spans="1:8" ht="15" customHeight="1">
      <c r="A282" s="18" t="s">
        <v>488</v>
      </c>
      <c r="B282" s="19" t="s">
        <v>232</v>
      </c>
      <c r="C282" s="123">
        <v>94796.57</v>
      </c>
      <c r="D282" s="20"/>
      <c r="E282" s="20"/>
      <c r="F282" s="123">
        <v>211656.36</v>
      </c>
      <c r="G282" s="54">
        <f t="shared" si="24"/>
        <v>223.27428091543817</v>
      </c>
      <c r="H282" s="54" t="e">
        <f t="shared" si="25"/>
        <v>#DIV/0!</v>
      </c>
    </row>
    <row r="283" spans="1:8" ht="21" customHeight="1">
      <c r="A283" s="25" t="s">
        <v>489</v>
      </c>
      <c r="B283" s="26" t="s">
        <v>317</v>
      </c>
      <c r="C283" s="122">
        <f>C284+C286+C288+C290+C292</f>
        <v>3858199.8199999994</v>
      </c>
      <c r="D283" s="22">
        <f>D284+D286+D288+D290+D292</f>
        <v>3945000</v>
      </c>
      <c r="E283" s="22">
        <f>E284+E286+E288+E290+E292</f>
        <v>3895930</v>
      </c>
      <c r="F283" s="122">
        <f>F284+F286+F288+F290+F292</f>
        <v>3465105.4400000004</v>
      </c>
      <c r="G283" s="54">
        <f t="shared" si="24"/>
        <v>89.8114561624753</v>
      </c>
      <c r="H283" s="54">
        <f t="shared" si="25"/>
        <v>88.94167605680802</v>
      </c>
    </row>
    <row r="284" spans="1:8" ht="18" customHeight="1">
      <c r="A284" s="25" t="s">
        <v>490</v>
      </c>
      <c r="B284" s="26" t="s">
        <v>266</v>
      </c>
      <c r="C284" s="122">
        <f>SUM(C285)</f>
        <v>2365677.76</v>
      </c>
      <c r="D284" s="22">
        <v>2875000</v>
      </c>
      <c r="E284" s="22">
        <v>2875000</v>
      </c>
      <c r="F284" s="122">
        <f>SUM(F285)</f>
        <v>2704301.68</v>
      </c>
      <c r="G284" s="54">
        <f t="shared" si="24"/>
        <v>114.31403404663196</v>
      </c>
      <c r="H284" s="54">
        <f t="shared" si="25"/>
        <v>94.06266713043479</v>
      </c>
    </row>
    <row r="285" spans="1:8" ht="15" customHeight="1">
      <c r="A285" s="18" t="s">
        <v>491</v>
      </c>
      <c r="B285" s="19" t="s">
        <v>233</v>
      </c>
      <c r="C285" s="123">
        <v>2365677.76</v>
      </c>
      <c r="D285" s="20"/>
      <c r="E285" s="20"/>
      <c r="F285" s="123">
        <v>2704301.68</v>
      </c>
      <c r="G285" s="54">
        <f t="shared" si="24"/>
        <v>114.31403404663196</v>
      </c>
      <c r="H285" s="54" t="e">
        <f t="shared" si="25"/>
        <v>#DIV/0!</v>
      </c>
    </row>
    <row r="286" spans="1:8" ht="18" customHeight="1">
      <c r="A286" s="25" t="s">
        <v>492</v>
      </c>
      <c r="B286" s="26" t="s">
        <v>267</v>
      </c>
      <c r="C286" s="122">
        <f>C287</f>
        <v>186459.9</v>
      </c>
      <c r="D286" s="22">
        <v>450000</v>
      </c>
      <c r="E286" s="22">
        <v>450000</v>
      </c>
      <c r="F286" s="122">
        <f>F287</f>
        <v>447503.76</v>
      </c>
      <c r="G286" s="54">
        <f>F286/C286*100</f>
        <v>240</v>
      </c>
      <c r="H286" s="54">
        <f>F286/E286*100</f>
        <v>99.44528</v>
      </c>
    </row>
    <row r="287" spans="1:8" ht="15" customHeight="1">
      <c r="A287" s="18" t="s">
        <v>493</v>
      </c>
      <c r="B287" s="19" t="s">
        <v>234</v>
      </c>
      <c r="C287" s="123">
        <v>186459.9</v>
      </c>
      <c r="D287" s="20"/>
      <c r="E287" s="20"/>
      <c r="F287" s="123">
        <v>447503.76</v>
      </c>
      <c r="G287" s="54">
        <f>F287/C287*100</f>
        <v>240</v>
      </c>
      <c r="H287" s="54" t="e">
        <f>F287/E287*100</f>
        <v>#DIV/0!</v>
      </c>
    </row>
    <row r="288" spans="1:8" ht="18" customHeight="1">
      <c r="A288" s="25" t="s">
        <v>911</v>
      </c>
      <c r="B288" s="26" t="s">
        <v>912</v>
      </c>
      <c r="C288" s="122">
        <f>C289</f>
        <v>0</v>
      </c>
      <c r="D288" s="22">
        <v>0</v>
      </c>
      <c r="E288" s="22">
        <v>0</v>
      </c>
      <c r="F288" s="122">
        <f>F289</f>
        <v>0</v>
      </c>
      <c r="G288" s="54" t="e">
        <f>F288/C288*100</f>
        <v>#DIV/0!</v>
      </c>
      <c r="H288" s="54" t="e">
        <f>F288/E288*100</f>
        <v>#DIV/0!</v>
      </c>
    </row>
    <row r="289" spans="1:8" ht="15" customHeight="1">
      <c r="A289" s="18" t="s">
        <v>913</v>
      </c>
      <c r="B289" s="19" t="s">
        <v>914</v>
      </c>
      <c r="C289" s="123">
        <v>0</v>
      </c>
      <c r="D289" s="20"/>
      <c r="E289" s="20"/>
      <c r="F289" s="123">
        <v>0</v>
      </c>
      <c r="G289" s="54" t="e">
        <f>F289/C289*100</f>
        <v>#DIV/0!</v>
      </c>
      <c r="H289" s="54" t="e">
        <f>F289/E289*100</f>
        <v>#DIV/0!</v>
      </c>
    </row>
    <row r="290" spans="1:8" ht="18" customHeight="1">
      <c r="A290" s="25" t="s">
        <v>494</v>
      </c>
      <c r="B290" s="26" t="s">
        <v>268</v>
      </c>
      <c r="C290" s="122">
        <f>SUM(C291)</f>
        <v>0</v>
      </c>
      <c r="D290" s="22">
        <v>100000</v>
      </c>
      <c r="E290" s="22">
        <v>100000</v>
      </c>
      <c r="F290" s="122">
        <f>SUM(F291)</f>
        <v>0</v>
      </c>
      <c r="G290" s="54" t="e">
        <f aca="true" t="shared" si="29" ref="G290:G329">F290/C290*100</f>
        <v>#DIV/0!</v>
      </c>
      <c r="H290" s="54">
        <f t="shared" si="25"/>
        <v>0</v>
      </c>
    </row>
    <row r="291" spans="1:8" ht="15" customHeight="1">
      <c r="A291" s="18" t="s">
        <v>495</v>
      </c>
      <c r="B291" s="19" t="s">
        <v>235</v>
      </c>
      <c r="C291" s="123">
        <v>0</v>
      </c>
      <c r="D291" s="20"/>
      <c r="E291" s="20"/>
      <c r="F291" s="123">
        <v>0</v>
      </c>
      <c r="G291" s="54" t="e">
        <f t="shared" si="29"/>
        <v>#DIV/0!</v>
      </c>
      <c r="H291" s="54" t="e">
        <f t="shared" si="25"/>
        <v>#DIV/0!</v>
      </c>
    </row>
    <row r="292" spans="1:8" ht="18" customHeight="1">
      <c r="A292" s="25" t="s">
        <v>496</v>
      </c>
      <c r="B292" s="26" t="s">
        <v>269</v>
      </c>
      <c r="C292" s="122">
        <f>SUM(C293)</f>
        <v>1306062.16</v>
      </c>
      <c r="D292" s="22">
        <v>520000</v>
      </c>
      <c r="E292" s="22">
        <f>520000-49070</f>
        <v>470930</v>
      </c>
      <c r="F292" s="122">
        <f>SUM(F293)</f>
        <v>313300</v>
      </c>
      <c r="G292" s="54">
        <f t="shared" si="29"/>
        <v>23.988138512488565</v>
      </c>
      <c r="H292" s="54">
        <f t="shared" si="25"/>
        <v>66.52793408786869</v>
      </c>
    </row>
    <row r="293" spans="1:8" ht="15" customHeight="1">
      <c r="A293" s="18" t="s">
        <v>497</v>
      </c>
      <c r="B293" s="19" t="s">
        <v>236</v>
      </c>
      <c r="C293" s="123">
        <v>1306062.16</v>
      </c>
      <c r="D293" s="20"/>
      <c r="E293" s="20"/>
      <c r="F293" s="123">
        <v>313300</v>
      </c>
      <c r="G293" s="54">
        <f t="shared" si="29"/>
        <v>23.988138512488565</v>
      </c>
      <c r="H293" s="54" t="e">
        <f t="shared" si="25"/>
        <v>#DIV/0!</v>
      </c>
    </row>
    <row r="294" spans="1:8" ht="24.75" customHeight="1">
      <c r="A294" s="27" t="s">
        <v>498</v>
      </c>
      <c r="B294" s="28" t="s">
        <v>237</v>
      </c>
      <c r="C294" s="121">
        <f>C295+C300+C322+C325</f>
        <v>12700256.54</v>
      </c>
      <c r="D294" s="21">
        <f>D295+D300+D322+D325</f>
        <v>14618150</v>
      </c>
      <c r="E294" s="21">
        <f>E295+E300+E322+E325</f>
        <v>14618150</v>
      </c>
      <c r="F294" s="121">
        <f>F295+F300+F322+F325</f>
        <v>8305110.319999999</v>
      </c>
      <c r="G294" s="56">
        <f>F294/C294*100</f>
        <v>65.3932485051991</v>
      </c>
      <c r="H294" s="56">
        <f>F294/E294*100</f>
        <v>56.813689283527665</v>
      </c>
    </row>
    <row r="295" spans="1:8" ht="21" customHeight="1">
      <c r="A295" s="25" t="s">
        <v>499</v>
      </c>
      <c r="B295" s="26" t="s">
        <v>318</v>
      </c>
      <c r="C295" s="122">
        <f>C296+C298</f>
        <v>121068.36</v>
      </c>
      <c r="D295" s="22">
        <f>D296+D298</f>
        <v>475000</v>
      </c>
      <c r="E295" s="22">
        <f>E296+E298</f>
        <v>475000</v>
      </c>
      <c r="F295" s="122">
        <f>F296+F298</f>
        <v>254843.47</v>
      </c>
      <c r="G295" s="54">
        <f t="shared" si="29"/>
        <v>210.49551674772832</v>
      </c>
      <c r="H295" s="54">
        <f aca="true" t="shared" si="30" ref="H295:H329">F295/E295*100</f>
        <v>53.65125684210527</v>
      </c>
    </row>
    <row r="296" spans="1:8" ht="18" customHeight="1">
      <c r="A296" s="25" t="s">
        <v>500</v>
      </c>
      <c r="B296" s="26" t="s">
        <v>270</v>
      </c>
      <c r="C296" s="122">
        <f>SUM(C297)</f>
        <v>1068.36</v>
      </c>
      <c r="D296" s="22">
        <v>175000</v>
      </c>
      <c r="E296" s="22">
        <v>175000</v>
      </c>
      <c r="F296" s="122">
        <f>SUM(F297)</f>
        <v>14718.47</v>
      </c>
      <c r="G296" s="54">
        <f t="shared" si="29"/>
        <v>1377.669512149463</v>
      </c>
      <c r="H296" s="54">
        <f t="shared" si="30"/>
        <v>8.410554285714285</v>
      </c>
    </row>
    <row r="297" spans="1:8" ht="15" customHeight="1">
      <c r="A297" s="18" t="s">
        <v>501</v>
      </c>
      <c r="B297" s="19" t="s">
        <v>238</v>
      </c>
      <c r="C297" s="123">
        <v>1068.36</v>
      </c>
      <c r="D297" s="20"/>
      <c r="E297" s="20"/>
      <c r="F297" s="123">
        <v>14718.47</v>
      </c>
      <c r="G297" s="54">
        <f>F297/C297*100</f>
        <v>1377.669512149463</v>
      </c>
      <c r="H297" s="54" t="e">
        <f t="shared" si="30"/>
        <v>#DIV/0!</v>
      </c>
    </row>
    <row r="298" spans="1:8" ht="18" customHeight="1">
      <c r="A298" s="25" t="s">
        <v>1169</v>
      </c>
      <c r="B298" s="26" t="s">
        <v>1170</v>
      </c>
      <c r="C298" s="122">
        <f>SUM(C299)</f>
        <v>120000</v>
      </c>
      <c r="D298" s="22">
        <v>300000</v>
      </c>
      <c r="E298" s="22">
        <v>300000</v>
      </c>
      <c r="F298" s="122">
        <f>SUM(F299)</f>
        <v>240125</v>
      </c>
      <c r="G298" s="54">
        <f>F298/C298*100</f>
        <v>200.10416666666666</v>
      </c>
      <c r="H298" s="54">
        <f>F298/E298*100</f>
        <v>80.04166666666667</v>
      </c>
    </row>
    <row r="299" spans="1:8" ht="15" customHeight="1">
      <c r="A299" s="18" t="s">
        <v>1171</v>
      </c>
      <c r="B299" s="19" t="s">
        <v>1172</v>
      </c>
      <c r="C299" s="123">
        <v>120000</v>
      </c>
      <c r="D299" s="20"/>
      <c r="E299" s="20"/>
      <c r="F299" s="123">
        <v>240125</v>
      </c>
      <c r="G299" s="54">
        <f>F299/C299*100</f>
        <v>200.10416666666666</v>
      </c>
      <c r="H299" s="54" t="e">
        <f>F299/E299*100</f>
        <v>#DIV/0!</v>
      </c>
    </row>
    <row r="300" spans="1:8" ht="21" customHeight="1">
      <c r="A300" s="25" t="s">
        <v>502</v>
      </c>
      <c r="B300" s="26" t="s">
        <v>329</v>
      </c>
      <c r="C300" s="122">
        <f>C301+C306+C314+C316+C319</f>
        <v>5777397.71</v>
      </c>
      <c r="D300" s="22">
        <f>D301+D306+D314+D316+D319</f>
        <v>11095150</v>
      </c>
      <c r="E300" s="22">
        <f>E301+E306+E314+E316+E319</f>
        <v>11095150</v>
      </c>
      <c r="F300" s="122">
        <f>F301+F306+F314+F316+F319</f>
        <v>6926895.56</v>
      </c>
      <c r="G300" s="54">
        <f t="shared" si="29"/>
        <v>119.8964639046807</v>
      </c>
      <c r="H300" s="54">
        <f t="shared" si="30"/>
        <v>62.431743239163055</v>
      </c>
    </row>
    <row r="301" spans="1:8" ht="18" customHeight="1">
      <c r="A301" s="25" t="s">
        <v>503</v>
      </c>
      <c r="B301" s="26" t="s">
        <v>271</v>
      </c>
      <c r="C301" s="122">
        <f>SUM(C302:C305)</f>
        <v>5209677.92</v>
      </c>
      <c r="D301" s="22">
        <v>10055550</v>
      </c>
      <c r="E301" s="22">
        <v>10055550</v>
      </c>
      <c r="F301" s="122">
        <f>SUM(F302:F305)</f>
        <v>6319796.83</v>
      </c>
      <c r="G301" s="54">
        <f t="shared" si="29"/>
        <v>121.3087819832056</v>
      </c>
      <c r="H301" s="54">
        <f t="shared" si="30"/>
        <v>62.84884297726131</v>
      </c>
    </row>
    <row r="302" spans="1:8" ht="14.25" customHeight="1">
      <c r="A302" s="18" t="s">
        <v>1193</v>
      </c>
      <c r="B302" s="19" t="s">
        <v>1194</v>
      </c>
      <c r="C302" s="123">
        <v>1510000</v>
      </c>
      <c r="D302" s="20"/>
      <c r="E302" s="20"/>
      <c r="F302" s="123">
        <v>0</v>
      </c>
      <c r="G302" s="54">
        <f>F302/C302*100</f>
        <v>0</v>
      </c>
      <c r="H302" s="54" t="e">
        <f>F302/E302*100</f>
        <v>#DIV/0!</v>
      </c>
    </row>
    <row r="303" spans="1:8" ht="14.25" customHeight="1">
      <c r="A303" s="18" t="s">
        <v>504</v>
      </c>
      <c r="B303" s="19" t="s">
        <v>239</v>
      </c>
      <c r="C303" s="123">
        <v>30000</v>
      </c>
      <c r="D303" s="20"/>
      <c r="E303" s="20"/>
      <c r="F303" s="123">
        <v>0</v>
      </c>
      <c r="G303" s="54">
        <f t="shared" si="29"/>
        <v>0</v>
      </c>
      <c r="H303" s="54" t="e">
        <f t="shared" si="30"/>
        <v>#DIV/0!</v>
      </c>
    </row>
    <row r="304" spans="1:8" ht="14.25" customHeight="1">
      <c r="A304" s="18" t="s">
        <v>505</v>
      </c>
      <c r="B304" s="19" t="s">
        <v>319</v>
      </c>
      <c r="C304" s="123">
        <v>1313190.5</v>
      </c>
      <c r="D304" s="20"/>
      <c r="E304" s="20"/>
      <c r="F304" s="123">
        <v>1057386.25</v>
      </c>
      <c r="G304" s="54">
        <f t="shared" si="29"/>
        <v>80.52040050548645</v>
      </c>
      <c r="H304" s="54" t="e">
        <f t="shared" si="30"/>
        <v>#DIV/0!</v>
      </c>
    </row>
    <row r="305" spans="1:8" ht="14.25" customHeight="1">
      <c r="A305" s="18" t="s">
        <v>506</v>
      </c>
      <c r="B305" s="19" t="s">
        <v>301</v>
      </c>
      <c r="C305" s="123">
        <v>2356487.42</v>
      </c>
      <c r="D305" s="20"/>
      <c r="E305" s="20"/>
      <c r="F305" s="123">
        <v>5262410.58</v>
      </c>
      <c r="G305" s="54">
        <f t="shared" si="29"/>
        <v>223.31587834235077</v>
      </c>
      <c r="H305" s="54" t="e">
        <f t="shared" si="30"/>
        <v>#DIV/0!</v>
      </c>
    </row>
    <row r="306" spans="1:8" ht="18" customHeight="1">
      <c r="A306" s="25" t="s">
        <v>507</v>
      </c>
      <c r="B306" s="26" t="s">
        <v>31</v>
      </c>
      <c r="C306" s="122">
        <f>SUM(C307:C313)</f>
        <v>241456.95</v>
      </c>
      <c r="D306" s="22">
        <v>520600</v>
      </c>
      <c r="E306" s="22">
        <v>520600</v>
      </c>
      <c r="F306" s="122">
        <f>SUM(F307:F313)</f>
        <v>270262.47</v>
      </c>
      <c r="G306" s="54">
        <f t="shared" si="29"/>
        <v>111.92987818325378</v>
      </c>
      <c r="H306" s="54">
        <f t="shared" si="30"/>
        <v>51.91365155589703</v>
      </c>
    </row>
    <row r="307" spans="1:8" ht="14.25" customHeight="1">
      <c r="A307" s="18" t="s">
        <v>508</v>
      </c>
      <c r="B307" s="19" t="s">
        <v>240</v>
      </c>
      <c r="C307" s="123">
        <v>32468.85</v>
      </c>
      <c r="D307" s="20"/>
      <c r="E307" s="20"/>
      <c r="F307" s="123">
        <v>33030.08</v>
      </c>
      <c r="G307" s="54">
        <f t="shared" si="29"/>
        <v>101.72851825672915</v>
      </c>
      <c r="H307" s="54" t="e">
        <f t="shared" si="30"/>
        <v>#DIV/0!</v>
      </c>
    </row>
    <row r="308" spans="1:8" ht="14.25" customHeight="1">
      <c r="A308" s="18" t="s">
        <v>509</v>
      </c>
      <c r="B308" s="19" t="s">
        <v>29</v>
      </c>
      <c r="C308" s="123">
        <v>1110.9</v>
      </c>
      <c r="D308" s="20"/>
      <c r="E308" s="20"/>
      <c r="F308" s="123">
        <v>3855.24</v>
      </c>
      <c r="G308" s="54">
        <f t="shared" si="29"/>
        <v>347.03753713205504</v>
      </c>
      <c r="H308" s="54" t="e">
        <f t="shared" si="30"/>
        <v>#DIV/0!</v>
      </c>
    </row>
    <row r="309" spans="1:8" ht="14.25" customHeight="1">
      <c r="A309" s="18" t="s">
        <v>510</v>
      </c>
      <c r="B309" s="19" t="s">
        <v>30</v>
      </c>
      <c r="C309" s="123">
        <v>21804.7</v>
      </c>
      <c r="D309" s="20"/>
      <c r="E309" s="20"/>
      <c r="F309" s="123">
        <v>0</v>
      </c>
      <c r="G309" s="54">
        <f t="shared" si="29"/>
        <v>0</v>
      </c>
      <c r="H309" s="54" t="e">
        <f t="shared" si="30"/>
        <v>#DIV/0!</v>
      </c>
    </row>
    <row r="310" spans="1:8" ht="14.25" customHeight="1">
      <c r="A310" s="18" t="s">
        <v>1191</v>
      </c>
      <c r="B310" s="19" t="s">
        <v>1192</v>
      </c>
      <c r="C310" s="123">
        <v>2750</v>
      </c>
      <c r="D310" s="20"/>
      <c r="E310" s="20"/>
      <c r="F310" s="123">
        <v>0</v>
      </c>
      <c r="G310" s="54">
        <f>F310/C310*100</f>
        <v>0</v>
      </c>
      <c r="H310" s="54" t="e">
        <f>F310/E310*100</f>
        <v>#DIV/0!</v>
      </c>
    </row>
    <row r="311" spans="1:8" ht="14.25" customHeight="1">
      <c r="A311" s="18" t="s">
        <v>596</v>
      </c>
      <c r="B311" s="19" t="s">
        <v>597</v>
      </c>
      <c r="C311" s="123">
        <v>0</v>
      </c>
      <c r="D311" s="20"/>
      <c r="E311" s="20"/>
      <c r="F311" s="123">
        <v>0</v>
      </c>
      <c r="G311" s="54" t="e">
        <f t="shared" si="29"/>
        <v>#DIV/0!</v>
      </c>
      <c r="H311" s="54" t="e">
        <f>F311/E311*100</f>
        <v>#DIV/0!</v>
      </c>
    </row>
    <row r="312" spans="1:8" ht="14.25" customHeight="1">
      <c r="A312" s="18" t="s">
        <v>1029</v>
      </c>
      <c r="B312" s="19" t="s">
        <v>1030</v>
      </c>
      <c r="C312" s="123">
        <v>0</v>
      </c>
      <c r="D312" s="20"/>
      <c r="E312" s="20"/>
      <c r="F312" s="123">
        <v>0</v>
      </c>
      <c r="G312" s="54" t="e">
        <f>F312/C312*100</f>
        <v>#DIV/0!</v>
      </c>
      <c r="H312" s="54" t="e">
        <f>F312/E312*100</f>
        <v>#DIV/0!</v>
      </c>
    </row>
    <row r="313" spans="1:8" ht="14.25" customHeight="1">
      <c r="A313" s="18" t="s">
        <v>511</v>
      </c>
      <c r="B313" s="19" t="s">
        <v>297</v>
      </c>
      <c r="C313" s="123">
        <v>183322.5</v>
      </c>
      <c r="D313" s="20"/>
      <c r="E313" s="20"/>
      <c r="F313" s="123">
        <v>233377.15</v>
      </c>
      <c r="G313" s="54">
        <f t="shared" si="29"/>
        <v>127.30414979066944</v>
      </c>
      <c r="H313" s="54" t="e">
        <f t="shared" si="30"/>
        <v>#DIV/0!</v>
      </c>
    </row>
    <row r="314" spans="1:8" ht="18" customHeight="1">
      <c r="A314" s="25" t="s">
        <v>1033</v>
      </c>
      <c r="B314" s="26" t="s">
        <v>1034</v>
      </c>
      <c r="C314" s="122">
        <f>SUM(C315)</f>
        <v>0</v>
      </c>
      <c r="D314" s="22">
        <v>0</v>
      </c>
      <c r="E314" s="22">
        <v>0</v>
      </c>
      <c r="F314" s="122">
        <f>SUM(F315)</f>
        <v>0</v>
      </c>
      <c r="G314" s="54" t="e">
        <f>F314/C314*100</f>
        <v>#DIV/0!</v>
      </c>
      <c r="H314" s="54" t="e">
        <f>F314/E314*100</f>
        <v>#DIV/0!</v>
      </c>
    </row>
    <row r="315" spans="1:8" ht="14.25" customHeight="1">
      <c r="A315" s="18" t="s">
        <v>1035</v>
      </c>
      <c r="B315" s="19" t="s">
        <v>1036</v>
      </c>
      <c r="C315" s="123">
        <v>0</v>
      </c>
      <c r="D315" s="20"/>
      <c r="E315" s="20"/>
      <c r="F315" s="123">
        <v>0</v>
      </c>
      <c r="G315" s="54" t="e">
        <f>F315/C315*100</f>
        <v>#DIV/0!</v>
      </c>
      <c r="H315" s="54" t="e">
        <f>F315/E315*100</f>
        <v>#DIV/0!</v>
      </c>
    </row>
    <row r="316" spans="1:8" ht="18" customHeight="1">
      <c r="A316" s="25" t="s">
        <v>512</v>
      </c>
      <c r="B316" s="26" t="s">
        <v>32</v>
      </c>
      <c r="C316" s="122">
        <f>SUM(C317:C318)</f>
        <v>139589.87</v>
      </c>
      <c r="D316" s="22">
        <v>120000</v>
      </c>
      <c r="E316" s="22">
        <v>120000</v>
      </c>
      <c r="F316" s="122">
        <f>SUM(F317:F318)</f>
        <v>124212.26</v>
      </c>
      <c r="G316" s="54">
        <f t="shared" si="29"/>
        <v>88.98372066683635</v>
      </c>
      <c r="H316" s="54">
        <f t="shared" si="30"/>
        <v>103.51021666666666</v>
      </c>
    </row>
    <row r="317" spans="1:8" ht="14.25" customHeight="1">
      <c r="A317" s="18" t="s">
        <v>513</v>
      </c>
      <c r="B317" s="19" t="s">
        <v>241</v>
      </c>
      <c r="C317" s="123">
        <v>139589.87</v>
      </c>
      <c r="D317" s="20"/>
      <c r="E317" s="20"/>
      <c r="F317" s="123">
        <v>124212.26</v>
      </c>
      <c r="G317" s="54">
        <f t="shared" si="29"/>
        <v>88.98372066683635</v>
      </c>
      <c r="H317" s="54" t="e">
        <f t="shared" si="30"/>
        <v>#DIV/0!</v>
      </c>
    </row>
    <row r="318" spans="1:8" ht="14.25" customHeight="1">
      <c r="A318" s="18" t="s">
        <v>1037</v>
      </c>
      <c r="B318" s="19" t="s">
        <v>1031</v>
      </c>
      <c r="C318" s="123">
        <v>0</v>
      </c>
      <c r="D318" s="20">
        <v>0</v>
      </c>
      <c r="E318" s="20"/>
      <c r="F318" s="123">
        <v>0</v>
      </c>
      <c r="G318" s="54" t="e">
        <f>F318/C318*100</f>
        <v>#DIV/0!</v>
      </c>
      <c r="H318" s="54" t="e">
        <f>F318/E318*100</f>
        <v>#DIV/0!</v>
      </c>
    </row>
    <row r="319" spans="1:8" ht="18" customHeight="1">
      <c r="A319" s="25" t="s">
        <v>514</v>
      </c>
      <c r="B319" s="26" t="s">
        <v>33</v>
      </c>
      <c r="C319" s="122">
        <f>SUM(C320:C321)</f>
        <v>186672.97</v>
      </c>
      <c r="D319" s="22">
        <v>399000</v>
      </c>
      <c r="E319" s="22">
        <v>399000</v>
      </c>
      <c r="F319" s="122">
        <f>SUM(F320:F321)</f>
        <v>212624</v>
      </c>
      <c r="G319" s="54">
        <f t="shared" si="29"/>
        <v>113.90186806370521</v>
      </c>
      <c r="H319" s="54">
        <f t="shared" si="30"/>
        <v>53.28922305764411</v>
      </c>
    </row>
    <row r="320" spans="1:8" ht="14.25" customHeight="1">
      <c r="A320" s="18" t="s">
        <v>515</v>
      </c>
      <c r="B320" s="19" t="s">
        <v>242</v>
      </c>
      <c r="C320" s="123">
        <v>4998</v>
      </c>
      <c r="D320" s="20"/>
      <c r="E320" s="20"/>
      <c r="F320" s="123">
        <v>24999</v>
      </c>
      <c r="G320" s="54">
        <f t="shared" si="29"/>
        <v>500.18007202881154</v>
      </c>
      <c r="H320" s="54" t="e">
        <f t="shared" si="30"/>
        <v>#DIV/0!</v>
      </c>
    </row>
    <row r="321" spans="1:8" ht="14.25" customHeight="1">
      <c r="A321" s="18" t="s">
        <v>516</v>
      </c>
      <c r="B321" s="19" t="s">
        <v>321</v>
      </c>
      <c r="C321" s="123">
        <v>181674.97</v>
      </c>
      <c r="D321" s="20"/>
      <c r="E321" s="20"/>
      <c r="F321" s="123">
        <v>187625</v>
      </c>
      <c r="G321" s="54">
        <f t="shared" si="29"/>
        <v>103.27509617863153</v>
      </c>
      <c r="H321" s="54" t="e">
        <f t="shared" si="30"/>
        <v>#DIV/0!</v>
      </c>
    </row>
    <row r="322" spans="1:8" ht="21" customHeight="1">
      <c r="A322" s="25" t="s">
        <v>754</v>
      </c>
      <c r="B322" s="26" t="s">
        <v>755</v>
      </c>
      <c r="C322" s="122">
        <f aca="true" t="shared" si="31" ref="C322:F323">C323</f>
        <v>0</v>
      </c>
      <c r="D322" s="22">
        <f t="shared" si="31"/>
        <v>0</v>
      </c>
      <c r="E322" s="22">
        <f t="shared" si="31"/>
        <v>0</v>
      </c>
      <c r="F322" s="122">
        <f t="shared" si="31"/>
        <v>0</v>
      </c>
      <c r="G322" s="54" t="e">
        <f>F322/C322*100</f>
        <v>#DIV/0!</v>
      </c>
      <c r="H322" s="54" t="e">
        <f>F322/E322*100</f>
        <v>#DIV/0!</v>
      </c>
    </row>
    <row r="323" spans="1:8" ht="18" customHeight="1">
      <c r="A323" s="120" t="s">
        <v>1032</v>
      </c>
      <c r="B323" s="26" t="s">
        <v>755</v>
      </c>
      <c r="C323" s="122">
        <f t="shared" si="31"/>
        <v>0</v>
      </c>
      <c r="D323" s="22">
        <f t="shared" si="31"/>
        <v>0</v>
      </c>
      <c r="E323" s="22">
        <f t="shared" si="31"/>
        <v>0</v>
      </c>
      <c r="F323" s="122">
        <f t="shared" si="31"/>
        <v>0</v>
      </c>
      <c r="G323" s="54" t="e">
        <f>F323/C323*100</f>
        <v>#DIV/0!</v>
      </c>
      <c r="H323" s="54" t="e">
        <f>F323/E323*100</f>
        <v>#DIV/0!</v>
      </c>
    </row>
    <row r="324" spans="1:8" ht="14.25" customHeight="1">
      <c r="A324" s="18" t="s">
        <v>756</v>
      </c>
      <c r="B324" s="19" t="s">
        <v>757</v>
      </c>
      <c r="C324" s="123">
        <v>0</v>
      </c>
      <c r="D324" s="20">
        <v>0</v>
      </c>
      <c r="E324" s="20">
        <v>0</v>
      </c>
      <c r="F324" s="123">
        <v>0</v>
      </c>
      <c r="G324" s="54" t="e">
        <f>F324/C324*100</f>
        <v>#DIV/0!</v>
      </c>
      <c r="H324" s="54" t="e">
        <f>F324/E324*100</f>
        <v>#DIV/0!</v>
      </c>
    </row>
    <row r="325" spans="1:8" ht="21" customHeight="1">
      <c r="A325" s="25" t="s">
        <v>517</v>
      </c>
      <c r="B325" s="26" t="s">
        <v>523</v>
      </c>
      <c r="C325" s="122">
        <f>C328</f>
        <v>6801790.47</v>
      </c>
      <c r="D325" s="22">
        <f>D328</f>
        <v>3048000</v>
      </c>
      <c r="E325" s="22">
        <f>E328</f>
        <v>3048000</v>
      </c>
      <c r="F325" s="122">
        <f>F328</f>
        <v>1123371.29</v>
      </c>
      <c r="G325" s="54">
        <f t="shared" si="29"/>
        <v>16.51581734184176</v>
      </c>
      <c r="H325" s="54">
        <f t="shared" si="30"/>
        <v>36.85601345144357</v>
      </c>
    </row>
    <row r="326" spans="1:8" ht="27" customHeight="1">
      <c r="A326" s="92" t="s">
        <v>796</v>
      </c>
      <c r="B326" s="92" t="s">
        <v>890</v>
      </c>
      <c r="C326" s="155" t="s">
        <v>1148</v>
      </c>
      <c r="D326" s="48" t="s">
        <v>1320</v>
      </c>
      <c r="E326" s="48" t="s">
        <v>1321</v>
      </c>
      <c r="F326" s="48" t="s">
        <v>1322</v>
      </c>
      <c r="G326" s="55" t="s">
        <v>800</v>
      </c>
      <c r="H326" s="55" t="s">
        <v>801</v>
      </c>
    </row>
    <row r="327" spans="1:8" ht="9.75" customHeight="1">
      <c r="A327" s="97">
        <v>1</v>
      </c>
      <c r="B327" s="97">
        <v>2</v>
      </c>
      <c r="C327" s="156">
        <v>3</v>
      </c>
      <c r="D327" s="55">
        <v>4</v>
      </c>
      <c r="E327" s="55">
        <v>5</v>
      </c>
      <c r="F327" s="55">
        <v>6</v>
      </c>
      <c r="G327" s="55">
        <v>7</v>
      </c>
      <c r="H327" s="55">
        <v>8</v>
      </c>
    </row>
    <row r="328" spans="1:8" ht="18" customHeight="1">
      <c r="A328" s="25" t="s">
        <v>518</v>
      </c>
      <c r="B328" s="26" t="s">
        <v>522</v>
      </c>
      <c r="C328" s="122">
        <f>C329</f>
        <v>6801790.47</v>
      </c>
      <c r="D328" s="22">
        <v>3048000</v>
      </c>
      <c r="E328" s="22">
        <v>3048000</v>
      </c>
      <c r="F328" s="122">
        <f>F329</f>
        <v>1123371.29</v>
      </c>
      <c r="G328" s="54">
        <f t="shared" si="29"/>
        <v>16.51581734184176</v>
      </c>
      <c r="H328" s="54">
        <f t="shared" si="30"/>
        <v>36.85601345144357</v>
      </c>
    </row>
    <row r="329" spans="1:8" ht="14.25" customHeight="1">
      <c r="A329" s="18" t="s">
        <v>519</v>
      </c>
      <c r="B329" s="19" t="s">
        <v>153</v>
      </c>
      <c r="C329" s="123">
        <v>6801790.47</v>
      </c>
      <c r="D329" s="20"/>
      <c r="E329" s="20"/>
      <c r="F329" s="123">
        <v>1123371.29</v>
      </c>
      <c r="G329" s="54">
        <f t="shared" si="29"/>
        <v>16.51581734184176</v>
      </c>
      <c r="H329" s="54" t="e">
        <f t="shared" si="30"/>
        <v>#DIV/0!</v>
      </c>
    </row>
    <row r="330" spans="1:8" ht="24" customHeight="1">
      <c r="A330" s="32"/>
      <c r="B330" s="28" t="s">
        <v>1173</v>
      </c>
      <c r="C330" s="121">
        <f>C214+C294</f>
        <v>36236340.68</v>
      </c>
      <c r="D330" s="21">
        <f>D214+D294</f>
        <v>42254650</v>
      </c>
      <c r="E330" s="21">
        <f>E214+E294</f>
        <v>42254650</v>
      </c>
      <c r="F330" s="121">
        <f>F214+F294</f>
        <v>33606538.28</v>
      </c>
      <c r="G330" s="56">
        <f aca="true" t="shared" si="32" ref="G330:G338">F330/C330*100</f>
        <v>92.74263805160804</v>
      </c>
      <c r="H330" s="56">
        <f aca="true" t="shared" si="33" ref="H330:H338">F330/E330*100</f>
        <v>79.53334906335753</v>
      </c>
    </row>
    <row r="331" spans="1:8" ht="24.75" customHeight="1">
      <c r="A331" s="27" t="s">
        <v>520</v>
      </c>
      <c r="B331" s="159" t="s">
        <v>1323</v>
      </c>
      <c r="C331" s="121">
        <f>C332+C335</f>
        <v>0</v>
      </c>
      <c r="D331" s="21">
        <f>D332+D335+D357+D360</f>
        <v>2722599</v>
      </c>
      <c r="E331" s="21">
        <f>E332+E335+E357+E360</f>
        <v>2722599</v>
      </c>
      <c r="F331" s="121">
        <f>F332+F335+F357+F360</f>
        <v>2720109.7100000004</v>
      </c>
      <c r="G331" s="56" t="e">
        <f t="shared" si="32"/>
        <v>#DIV/0!</v>
      </c>
      <c r="H331" s="56">
        <f t="shared" si="33"/>
        <v>99.90856934862609</v>
      </c>
    </row>
    <row r="332" spans="1:8" ht="21" customHeight="1">
      <c r="A332" s="25" t="s">
        <v>1325</v>
      </c>
      <c r="B332" s="26" t="s">
        <v>1324</v>
      </c>
      <c r="C332" s="122">
        <f>C333</f>
        <v>0</v>
      </c>
      <c r="D332" s="22">
        <f>D333</f>
        <v>2689599</v>
      </c>
      <c r="E332" s="22">
        <f>E333</f>
        <v>2689599</v>
      </c>
      <c r="F332" s="122">
        <f>F333</f>
        <v>2689598.97</v>
      </c>
      <c r="G332" s="54" t="e">
        <f t="shared" si="32"/>
        <v>#DIV/0!</v>
      </c>
      <c r="H332" s="54">
        <f t="shared" si="33"/>
        <v>99.9999988845921</v>
      </c>
    </row>
    <row r="333" spans="1:8" ht="18" customHeight="1">
      <c r="A333" s="25" t="s">
        <v>1327</v>
      </c>
      <c r="B333" s="26" t="s">
        <v>1328</v>
      </c>
      <c r="C333" s="122">
        <f>SUM(C334)</f>
        <v>0</v>
      </c>
      <c r="D333" s="22">
        <v>2689599</v>
      </c>
      <c r="E333" s="22">
        <v>2689599</v>
      </c>
      <c r="F333" s="122">
        <f>SUM(F334)</f>
        <v>2689598.97</v>
      </c>
      <c r="G333" s="54" t="e">
        <f t="shared" si="32"/>
        <v>#DIV/0!</v>
      </c>
      <c r="H333" s="54">
        <f t="shared" si="33"/>
        <v>99.9999988845921</v>
      </c>
    </row>
    <row r="334" spans="1:8" ht="15" customHeight="1">
      <c r="A334" s="18" t="s">
        <v>1329</v>
      </c>
      <c r="B334" s="19" t="s">
        <v>1330</v>
      </c>
      <c r="C334" s="123">
        <v>0</v>
      </c>
      <c r="D334" s="20"/>
      <c r="E334" s="20"/>
      <c r="F334" s="123">
        <v>2689598.97</v>
      </c>
      <c r="G334" s="54" t="e">
        <f t="shared" si="32"/>
        <v>#DIV/0!</v>
      </c>
      <c r="H334" s="54" t="e">
        <f t="shared" si="33"/>
        <v>#DIV/0!</v>
      </c>
    </row>
    <row r="335" spans="1:8" ht="24" customHeight="1">
      <c r="A335" s="25" t="s">
        <v>1202</v>
      </c>
      <c r="B335" s="161" t="s">
        <v>1334</v>
      </c>
      <c r="C335" s="122">
        <f>C336+C341+C349+C351+C354</f>
        <v>0</v>
      </c>
      <c r="D335" s="22">
        <f>D336+D341+D349+D351+D354</f>
        <v>33000</v>
      </c>
      <c r="E335" s="22">
        <f>E336+E341+E349+E351+E354</f>
        <v>33000</v>
      </c>
      <c r="F335" s="122">
        <f>F336+F341+F349+F351+F354</f>
        <v>30510.74</v>
      </c>
      <c r="G335" s="54" t="e">
        <f t="shared" si="32"/>
        <v>#DIV/0!</v>
      </c>
      <c r="H335" s="54">
        <f t="shared" si="33"/>
        <v>92.45678787878788</v>
      </c>
    </row>
    <row r="336" spans="1:8" ht="18" customHeight="1">
      <c r="A336" s="25" t="s">
        <v>1331</v>
      </c>
      <c r="B336" s="161" t="s">
        <v>1335</v>
      </c>
      <c r="C336" s="122">
        <f>C337</f>
        <v>0</v>
      </c>
      <c r="D336" s="22">
        <v>33000</v>
      </c>
      <c r="E336" s="22">
        <v>33000</v>
      </c>
      <c r="F336" s="122">
        <f>F337</f>
        <v>30510.74</v>
      </c>
      <c r="G336" s="54" t="e">
        <f t="shared" si="32"/>
        <v>#DIV/0!</v>
      </c>
      <c r="H336" s="54">
        <f t="shared" si="33"/>
        <v>92.45678787878788</v>
      </c>
    </row>
    <row r="337" spans="1:8" ht="21" customHeight="1">
      <c r="A337" s="18" t="s">
        <v>1332</v>
      </c>
      <c r="B337" s="160" t="s">
        <v>1333</v>
      </c>
      <c r="C337" s="123">
        <v>0</v>
      </c>
      <c r="D337" s="20"/>
      <c r="E337" s="20"/>
      <c r="F337" s="123">
        <v>30510.74</v>
      </c>
      <c r="G337" s="54" t="e">
        <f t="shared" si="32"/>
        <v>#DIV/0!</v>
      </c>
      <c r="H337" s="54" t="e">
        <f t="shared" si="33"/>
        <v>#DIV/0!</v>
      </c>
    </row>
    <row r="338" spans="1:8" ht="24" customHeight="1">
      <c r="A338" s="32"/>
      <c r="B338" s="28" t="s">
        <v>1326</v>
      </c>
      <c r="C338" s="121">
        <f>C330+C331</f>
        <v>36236340.68</v>
      </c>
      <c r="D338" s="21">
        <f>D330+D331</f>
        <v>44977249</v>
      </c>
      <c r="E338" s="21">
        <f>E330+E331</f>
        <v>44977249</v>
      </c>
      <c r="F338" s="121">
        <f>F330+F331</f>
        <v>36326647.99</v>
      </c>
      <c r="G338" s="56">
        <f t="shared" si="32"/>
        <v>100.24921752115507</v>
      </c>
      <c r="H338" s="56">
        <f t="shared" si="33"/>
        <v>80.76671828016872</v>
      </c>
    </row>
    <row r="339" ht="25.5" customHeight="1"/>
  </sheetData>
  <sheetProtection/>
  <mergeCells count="30">
    <mergeCell ref="A39:B39"/>
    <mergeCell ref="A33:B33"/>
    <mergeCell ref="G42:H42"/>
    <mergeCell ref="A35:B35"/>
    <mergeCell ref="A26:H26"/>
    <mergeCell ref="A28:B28"/>
    <mergeCell ref="F1:H1"/>
    <mergeCell ref="G13:H13"/>
    <mergeCell ref="A14:B14"/>
    <mergeCell ref="A5:H5"/>
    <mergeCell ref="A6:H6"/>
    <mergeCell ref="A19:H19"/>
    <mergeCell ref="A15:B15"/>
    <mergeCell ref="A18:B18"/>
    <mergeCell ref="G211:H211"/>
    <mergeCell ref="A32:B32"/>
    <mergeCell ref="A36:B36"/>
    <mergeCell ref="A37:B37"/>
    <mergeCell ref="A38:B38"/>
    <mergeCell ref="A7:E7"/>
    <mergeCell ref="A23:H23"/>
    <mergeCell ref="A25:H25"/>
    <mergeCell ref="A22:B22"/>
    <mergeCell ref="A24:B24"/>
    <mergeCell ref="A20:B20"/>
    <mergeCell ref="A21:B21"/>
    <mergeCell ref="A31:B31"/>
    <mergeCell ref="A16:B16"/>
    <mergeCell ref="A17:B17"/>
    <mergeCell ref="A27:B27"/>
  </mergeCells>
  <printOptions/>
  <pageMargins left="0.7480314960629921" right="0.3937007874015748" top="0.7480314960629921" bottom="0.5905511811023623" header="0.5118110236220472" footer="0.31496062992125984"/>
  <pageSetup horizontalDpi="180" verticalDpi="180" orientation="portrait" paperSize="9" r:id="rId1"/>
  <headerFooter alignWithMargins="0">
    <oddFooter>&amp;C&amp;"Arial,Kurziv"&amp;7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="140" zoomScaleNormal="140" workbookViewId="0" topLeftCell="A22">
      <selection activeCell="F55" sqref="F55"/>
    </sheetView>
  </sheetViews>
  <sheetFormatPr defaultColWidth="9.140625" defaultRowHeight="12.75"/>
  <cols>
    <col min="1" max="1" width="8.00390625" style="2" customWidth="1"/>
    <col min="2" max="2" width="34.7109375" style="2" customWidth="1"/>
    <col min="3" max="3" width="10.00390625" style="151" customWidth="1"/>
    <col min="4" max="5" width="8.7109375" style="2" customWidth="1"/>
    <col min="6" max="6" width="10.140625" style="2" customWidth="1"/>
    <col min="7" max="7" width="5.57421875" style="50" customWidth="1"/>
    <col min="8" max="8" width="6.421875" style="50" customWidth="1"/>
    <col min="9" max="16384" width="9.140625" style="2" customWidth="1"/>
  </cols>
  <sheetData>
    <row r="1" spans="1:2" ht="51.75" customHeight="1">
      <c r="A1" s="103" t="s">
        <v>898</v>
      </c>
      <c r="B1" s="12"/>
    </row>
    <row r="2" spans="3:8" ht="22.5" customHeight="1">
      <c r="C2" s="154"/>
      <c r="D2" s="8"/>
      <c r="E2" s="8"/>
      <c r="F2" s="8"/>
      <c r="G2" s="172"/>
      <c r="H2" s="172"/>
    </row>
    <row r="3" spans="1:8" ht="30" customHeight="1">
      <c r="A3" s="92" t="s">
        <v>802</v>
      </c>
      <c r="B3" s="92" t="s">
        <v>803</v>
      </c>
      <c r="C3" s="155" t="s">
        <v>1148</v>
      </c>
      <c r="D3" s="48" t="s">
        <v>1320</v>
      </c>
      <c r="E3" s="48" t="s">
        <v>1321</v>
      </c>
      <c r="F3" s="48" t="s">
        <v>1322</v>
      </c>
      <c r="G3" s="55" t="s">
        <v>800</v>
      </c>
      <c r="H3" s="55" t="s">
        <v>801</v>
      </c>
    </row>
    <row r="4" spans="1:8" s="50" customFormat="1" ht="9.75" customHeight="1">
      <c r="A4" s="97">
        <v>1</v>
      </c>
      <c r="B4" s="97">
        <v>2</v>
      </c>
      <c r="C4" s="156">
        <v>3</v>
      </c>
      <c r="D4" s="55">
        <v>4</v>
      </c>
      <c r="E4" s="55">
        <v>5</v>
      </c>
      <c r="F4" s="55">
        <v>6</v>
      </c>
      <c r="G4" s="55">
        <v>7</v>
      </c>
      <c r="H4" s="55">
        <v>8</v>
      </c>
    </row>
    <row r="5" spans="1:8" ht="18" customHeight="1">
      <c r="A5" s="98" t="s">
        <v>804</v>
      </c>
      <c r="B5" s="99" t="s">
        <v>805</v>
      </c>
      <c r="C5" s="123">
        <v>16538837.66</v>
      </c>
      <c r="D5" s="20">
        <v>21082600</v>
      </c>
      <c r="E5" s="20">
        <v>21082600</v>
      </c>
      <c r="F5" s="123">
        <v>21979936.43</v>
      </c>
      <c r="G5" s="54">
        <f>F5/C5*100</f>
        <v>132.8989187865334</v>
      </c>
      <c r="H5" s="54">
        <f aca="true" t="shared" si="0" ref="H5:H27">F5/E5*100</f>
        <v>104.25628921480272</v>
      </c>
    </row>
    <row r="6" spans="1:8" ht="18" customHeight="1">
      <c r="A6" s="98" t="s">
        <v>1213</v>
      </c>
      <c r="B6" s="99" t="s">
        <v>806</v>
      </c>
      <c r="C6" s="123">
        <f>C7+C8+C9</f>
        <v>1788429.01</v>
      </c>
      <c r="D6" s="20">
        <f>D7+D8+D9</f>
        <v>4322350</v>
      </c>
      <c r="E6" s="20">
        <f>E7+E8+E9</f>
        <v>4322350</v>
      </c>
      <c r="F6" s="123">
        <f>F7+F8+F9</f>
        <v>4438647.77</v>
      </c>
      <c r="G6" s="54">
        <f>F6/C6*100</f>
        <v>248.18696997092437</v>
      </c>
      <c r="H6" s="54">
        <f t="shared" si="0"/>
        <v>102.69061436487095</v>
      </c>
    </row>
    <row r="7" spans="1:8" ht="18" customHeight="1">
      <c r="A7" s="98" t="s">
        <v>807</v>
      </c>
      <c r="B7" s="99" t="s">
        <v>1220</v>
      </c>
      <c r="C7" s="123">
        <v>1765073.72</v>
      </c>
      <c r="D7" s="20">
        <v>4300000</v>
      </c>
      <c r="E7" s="20">
        <v>4300000</v>
      </c>
      <c r="F7" s="123">
        <v>4415285.68</v>
      </c>
      <c r="G7" s="54"/>
      <c r="H7" s="54">
        <f>F7/E7*100</f>
        <v>102.68106232558138</v>
      </c>
    </row>
    <row r="8" spans="1:8" ht="18" customHeight="1">
      <c r="A8" s="98" t="s">
        <v>133</v>
      </c>
      <c r="B8" s="99" t="s">
        <v>1217</v>
      </c>
      <c r="C8" s="123">
        <v>24.21</v>
      </c>
      <c r="D8" s="20">
        <v>8100</v>
      </c>
      <c r="E8" s="20">
        <v>8100</v>
      </c>
      <c r="F8" s="123">
        <v>8009.71</v>
      </c>
      <c r="G8" s="54"/>
      <c r="H8" s="54">
        <f t="shared" si="0"/>
        <v>98.88530864197531</v>
      </c>
    </row>
    <row r="9" spans="1:8" ht="18" customHeight="1">
      <c r="A9" s="98" t="s">
        <v>1228</v>
      </c>
      <c r="B9" s="99" t="s">
        <v>1218</v>
      </c>
      <c r="C9" s="123">
        <v>23331.08</v>
      </c>
      <c r="D9" s="20">
        <v>14250</v>
      </c>
      <c r="E9" s="20">
        <v>14250</v>
      </c>
      <c r="F9" s="123">
        <v>15352.38</v>
      </c>
      <c r="G9" s="54"/>
      <c r="H9" s="54">
        <f t="shared" si="0"/>
        <v>107.73599999999999</v>
      </c>
    </row>
    <row r="10" spans="1:8" ht="18" customHeight="1">
      <c r="A10" s="98" t="s">
        <v>1214</v>
      </c>
      <c r="B10" s="99" t="s">
        <v>808</v>
      </c>
      <c r="C10" s="123">
        <f>C11+C12</f>
        <v>6077787.51</v>
      </c>
      <c r="D10" s="20">
        <f>D11+D12</f>
        <v>7521000</v>
      </c>
      <c r="E10" s="20">
        <f>E11+E12</f>
        <v>7521000</v>
      </c>
      <c r="F10" s="123">
        <f>F11+F12</f>
        <v>8105506.14</v>
      </c>
      <c r="G10" s="54">
        <f>F10/C10*100</f>
        <v>133.36277595529168</v>
      </c>
      <c r="H10" s="54">
        <f t="shared" si="0"/>
        <v>107.77165456721181</v>
      </c>
    </row>
    <row r="11" spans="1:8" ht="18" customHeight="1">
      <c r="A11" s="98" t="s">
        <v>1229</v>
      </c>
      <c r="B11" s="99" t="s">
        <v>1219</v>
      </c>
      <c r="C11" s="123">
        <v>5482397.52</v>
      </c>
      <c r="D11" s="20">
        <v>6721000</v>
      </c>
      <c r="E11" s="20">
        <v>6721000</v>
      </c>
      <c r="F11" s="123">
        <v>7335012.14</v>
      </c>
      <c r="G11" s="54"/>
      <c r="H11" s="54">
        <f t="shared" si="0"/>
        <v>109.13572593364083</v>
      </c>
    </row>
    <row r="12" spans="1:8" ht="18" customHeight="1">
      <c r="A12" s="98" t="s">
        <v>1230</v>
      </c>
      <c r="B12" s="99" t="s">
        <v>1221</v>
      </c>
      <c r="C12" s="123">
        <v>595389.99</v>
      </c>
      <c r="D12" s="20">
        <v>800000</v>
      </c>
      <c r="E12" s="20">
        <v>800000</v>
      </c>
      <c r="F12" s="123">
        <v>770494</v>
      </c>
      <c r="G12" s="54"/>
      <c r="H12" s="54">
        <f t="shared" si="0"/>
        <v>96.31174999999999</v>
      </c>
    </row>
    <row r="13" spans="1:8" ht="18" customHeight="1">
      <c r="A13" s="98" t="s">
        <v>1215</v>
      </c>
      <c r="B13" s="99" t="s">
        <v>809</v>
      </c>
      <c r="C13" s="123">
        <f>C14+C15+C16</f>
        <v>6449889.89</v>
      </c>
      <c r="D13" s="20">
        <f>D14+D15+D16</f>
        <v>3523800</v>
      </c>
      <c r="E13" s="20">
        <f>E14+E15+E16</f>
        <v>3523800</v>
      </c>
      <c r="F13" s="123">
        <f>F14+F15+F16</f>
        <v>1145239.02</v>
      </c>
      <c r="G13" s="54">
        <f>F13/C13*100</f>
        <v>17.755946838342073</v>
      </c>
      <c r="H13" s="54">
        <f t="shared" si="0"/>
        <v>32.500114081389405</v>
      </c>
    </row>
    <row r="14" spans="1:8" ht="18" customHeight="1">
      <c r="A14" s="98" t="s">
        <v>810</v>
      </c>
      <c r="B14" s="99" t="s">
        <v>1222</v>
      </c>
      <c r="C14" s="123">
        <v>6362849.89</v>
      </c>
      <c r="D14" s="20">
        <v>3451800</v>
      </c>
      <c r="E14" s="20">
        <v>3451800</v>
      </c>
      <c r="F14" s="123">
        <v>1071959.02</v>
      </c>
      <c r="G14" s="54"/>
      <c r="H14" s="54">
        <f t="shared" si="0"/>
        <v>31.055073295092416</v>
      </c>
    </row>
    <row r="15" spans="1:8" ht="18" customHeight="1">
      <c r="A15" s="98" t="s">
        <v>1231</v>
      </c>
      <c r="B15" s="99" t="s">
        <v>1223</v>
      </c>
      <c r="C15" s="123">
        <v>15040</v>
      </c>
      <c r="D15" s="20">
        <v>12000</v>
      </c>
      <c r="E15" s="20">
        <v>12000</v>
      </c>
      <c r="F15" s="123">
        <v>13280</v>
      </c>
      <c r="G15" s="54"/>
      <c r="H15" s="54">
        <f t="shared" si="0"/>
        <v>110.66666666666667</v>
      </c>
    </row>
    <row r="16" spans="1:8" ht="18" customHeight="1">
      <c r="A16" s="98" t="s">
        <v>1232</v>
      </c>
      <c r="B16" s="99" t="s">
        <v>1224</v>
      </c>
      <c r="C16" s="123">
        <v>72000</v>
      </c>
      <c r="D16" s="20">
        <v>60000</v>
      </c>
      <c r="E16" s="20">
        <v>60000</v>
      </c>
      <c r="F16" s="123">
        <v>60000</v>
      </c>
      <c r="G16" s="54"/>
      <c r="H16" s="54">
        <f t="shared" si="0"/>
        <v>100</v>
      </c>
    </row>
    <row r="17" spans="1:8" ht="18" customHeight="1">
      <c r="A17" s="98" t="s">
        <v>1216</v>
      </c>
      <c r="B17" s="99" t="s">
        <v>811</v>
      </c>
      <c r="C17" s="123">
        <f>C18+C19+C20</f>
        <v>2621413.28</v>
      </c>
      <c r="D17" s="20">
        <f>D18+D19+D20</f>
        <v>11000</v>
      </c>
      <c r="E17" s="20">
        <f>E18+E19+E20</f>
        <v>11000</v>
      </c>
      <c r="F17" s="123">
        <f>F18+F19+F20</f>
        <v>107172.8</v>
      </c>
      <c r="G17" s="54">
        <f>F17/C17*100</f>
        <v>4.088359543215559</v>
      </c>
      <c r="H17" s="54">
        <f t="shared" si="0"/>
        <v>974.2981818181818</v>
      </c>
    </row>
    <row r="18" spans="1:8" ht="18" customHeight="1">
      <c r="A18" s="98" t="s">
        <v>812</v>
      </c>
      <c r="B18" s="99" t="s">
        <v>1225</v>
      </c>
      <c r="C18" s="123">
        <v>402911.32</v>
      </c>
      <c r="D18" s="20">
        <v>0</v>
      </c>
      <c r="E18" s="20">
        <v>0</v>
      </c>
      <c r="F18" s="123">
        <v>104671.8</v>
      </c>
      <c r="G18" s="54"/>
      <c r="H18" s="54" t="e">
        <f t="shared" si="0"/>
        <v>#DIV/0!</v>
      </c>
    </row>
    <row r="19" spans="1:8" ht="18" customHeight="1">
      <c r="A19" s="98" t="s">
        <v>1233</v>
      </c>
      <c r="B19" s="99" t="s">
        <v>1226</v>
      </c>
      <c r="C19" s="123">
        <v>39287.5</v>
      </c>
      <c r="D19" s="20">
        <v>10000</v>
      </c>
      <c r="E19" s="20">
        <v>10000</v>
      </c>
      <c r="F19" s="123">
        <v>1000</v>
      </c>
      <c r="G19" s="54"/>
      <c r="H19" s="54">
        <f t="shared" si="0"/>
        <v>10</v>
      </c>
    </row>
    <row r="20" spans="1:8" ht="18" customHeight="1">
      <c r="A20" s="98" t="s">
        <v>1234</v>
      </c>
      <c r="B20" s="99" t="s">
        <v>1227</v>
      </c>
      <c r="C20" s="123">
        <v>2179214.46</v>
      </c>
      <c r="D20" s="20">
        <v>1000</v>
      </c>
      <c r="E20" s="20">
        <v>1000</v>
      </c>
      <c r="F20" s="123">
        <v>1501</v>
      </c>
      <c r="G20" s="54"/>
      <c r="H20" s="54">
        <f t="shared" si="0"/>
        <v>150.1</v>
      </c>
    </row>
    <row r="21" spans="1:8" ht="18" customHeight="1">
      <c r="A21" s="98" t="s">
        <v>1388</v>
      </c>
      <c r="B21" s="148" t="s">
        <v>813</v>
      </c>
      <c r="C21" s="123">
        <f>C22+C23</f>
        <v>202328.96</v>
      </c>
      <c r="D21" s="20">
        <f>D22+D23</f>
        <v>97000</v>
      </c>
      <c r="E21" s="20">
        <f>E22+E23</f>
        <v>97000</v>
      </c>
      <c r="F21" s="123">
        <f>F22+F23</f>
        <v>2211158.27</v>
      </c>
      <c r="G21" s="54">
        <f>F21/C21*100</f>
        <v>1092.8530794603007</v>
      </c>
      <c r="H21" s="54">
        <f>F21/E21*100</f>
        <v>2279.5446082474227</v>
      </c>
    </row>
    <row r="22" spans="1:8" ht="18" customHeight="1">
      <c r="A22" s="98" t="s">
        <v>1200</v>
      </c>
      <c r="B22" s="148" t="s">
        <v>1389</v>
      </c>
      <c r="C22" s="123">
        <f>'TABLICA 1-3'!C183</f>
        <v>202328.96</v>
      </c>
      <c r="D22" s="20">
        <v>97000</v>
      </c>
      <c r="E22" s="20">
        <v>97000</v>
      </c>
      <c r="F22" s="123">
        <v>110580.27</v>
      </c>
      <c r="G22" s="54">
        <f>F22/C22*100</f>
        <v>54.65370355286757</v>
      </c>
      <c r="H22" s="54">
        <f t="shared" si="0"/>
        <v>114.00027835051547</v>
      </c>
    </row>
    <row r="23" spans="1:8" ht="18" customHeight="1">
      <c r="A23" s="98" t="s">
        <v>1386</v>
      </c>
      <c r="B23" s="164" t="s">
        <v>1387</v>
      </c>
      <c r="C23" s="123">
        <v>0</v>
      </c>
      <c r="D23" s="20">
        <v>0</v>
      </c>
      <c r="E23" s="20">
        <v>0</v>
      </c>
      <c r="F23" s="123">
        <v>2100578</v>
      </c>
      <c r="G23" s="54" t="e">
        <f>F23/C23*100</f>
        <v>#DIV/0!</v>
      </c>
      <c r="H23" s="54" t="e">
        <f>F23/E23*100</f>
        <v>#DIV/0!</v>
      </c>
    </row>
    <row r="24" spans="1:8" ht="18" customHeight="1">
      <c r="A24" s="98" t="s">
        <v>1237</v>
      </c>
      <c r="B24" s="99" t="s">
        <v>1201</v>
      </c>
      <c r="C24" s="123">
        <v>5432567.64</v>
      </c>
      <c r="D24" s="20">
        <f>D25</f>
        <v>2705550</v>
      </c>
      <c r="E24" s="20">
        <f>E25</f>
        <v>2705550</v>
      </c>
      <c r="F24" s="123">
        <f>F25+F26</f>
        <v>3996616.02</v>
      </c>
      <c r="G24" s="54">
        <f>F24/C24*100</f>
        <v>73.56771760323633</v>
      </c>
      <c r="H24" s="54">
        <f t="shared" si="0"/>
        <v>147.71917059377947</v>
      </c>
    </row>
    <row r="25" spans="1:8" ht="18" customHeight="1">
      <c r="A25" s="98" t="s">
        <v>1199</v>
      </c>
      <c r="B25" s="99" t="s">
        <v>1240</v>
      </c>
      <c r="C25" s="123">
        <v>4932567.64</v>
      </c>
      <c r="D25" s="20">
        <v>2705550</v>
      </c>
      <c r="E25" s="20">
        <v>2705550</v>
      </c>
      <c r="F25" s="123">
        <v>3996616.02</v>
      </c>
      <c r="G25" s="54"/>
      <c r="H25" s="54">
        <f>F25/E25*100</f>
        <v>147.71917059377947</v>
      </c>
    </row>
    <row r="26" spans="1:8" ht="18" customHeight="1">
      <c r="A26" s="98" t="s">
        <v>1238</v>
      </c>
      <c r="B26" s="99" t="s">
        <v>1239</v>
      </c>
      <c r="C26" s="123">
        <v>500000</v>
      </c>
      <c r="D26" s="20">
        <v>0</v>
      </c>
      <c r="E26" s="20">
        <v>0</v>
      </c>
      <c r="F26" s="123">
        <v>0</v>
      </c>
      <c r="G26" s="54"/>
      <c r="H26" s="54" t="e">
        <f>F26/E26*100</f>
        <v>#DIV/0!</v>
      </c>
    </row>
    <row r="27" spans="1:8" ht="30" customHeight="1">
      <c r="A27" s="197" t="s">
        <v>814</v>
      </c>
      <c r="B27" s="198"/>
      <c r="C27" s="121">
        <f>C5+C6+C10+C13+C17+C21+C24</f>
        <v>39111253.95</v>
      </c>
      <c r="D27" s="21">
        <f>D5+D6+D10+D13+D17+D21+D24</f>
        <v>39263300</v>
      </c>
      <c r="E27" s="21">
        <f>E5+E6+E10+E13+E17+E21+E24</f>
        <v>39263300</v>
      </c>
      <c r="F27" s="121">
        <f>F5+F6+F10+F13+F17+F21+F24</f>
        <v>41984276.45</v>
      </c>
      <c r="G27" s="56">
        <f>F27/C27*100</f>
        <v>107.34576933706315</v>
      </c>
      <c r="H27" s="56">
        <f t="shared" si="0"/>
        <v>106.93007579597233</v>
      </c>
    </row>
    <row r="28" ht="190.5" customHeight="1"/>
    <row r="29" spans="1:2" ht="28.5" customHeight="1">
      <c r="A29" s="103" t="s">
        <v>899</v>
      </c>
      <c r="B29" s="12"/>
    </row>
    <row r="30" spans="3:8" ht="22.5" customHeight="1">
      <c r="C30" s="154"/>
      <c r="D30" s="8"/>
      <c r="E30" s="8"/>
      <c r="F30" s="8"/>
      <c r="G30" s="172"/>
      <c r="H30" s="172"/>
    </row>
    <row r="31" spans="1:8" ht="30" customHeight="1">
      <c r="A31" s="92" t="s">
        <v>802</v>
      </c>
      <c r="B31" s="92" t="s">
        <v>803</v>
      </c>
      <c r="C31" s="155" t="s">
        <v>1148</v>
      </c>
      <c r="D31" s="48" t="s">
        <v>1320</v>
      </c>
      <c r="E31" s="48" t="s">
        <v>1321</v>
      </c>
      <c r="F31" s="48" t="s">
        <v>1322</v>
      </c>
      <c r="G31" s="55" t="s">
        <v>800</v>
      </c>
      <c r="H31" s="55" t="s">
        <v>801</v>
      </c>
    </row>
    <row r="32" spans="1:8" s="50" customFormat="1" ht="9.75" customHeight="1">
      <c r="A32" s="97">
        <v>1</v>
      </c>
      <c r="B32" s="97">
        <v>2</v>
      </c>
      <c r="C32" s="156">
        <v>3</v>
      </c>
      <c r="D32" s="55">
        <v>4</v>
      </c>
      <c r="E32" s="55">
        <v>5</v>
      </c>
      <c r="F32" s="55">
        <v>6</v>
      </c>
      <c r="G32" s="55">
        <v>7</v>
      </c>
      <c r="H32" s="55">
        <v>8</v>
      </c>
    </row>
    <row r="33" spans="1:8" ht="18" customHeight="1">
      <c r="A33" s="98" t="s">
        <v>804</v>
      </c>
      <c r="B33" s="99" t="s">
        <v>805</v>
      </c>
      <c r="C33" s="123">
        <v>19070094.36</v>
      </c>
      <c r="D33" s="20">
        <v>21082600</v>
      </c>
      <c r="E33" s="20">
        <v>21082600</v>
      </c>
      <c r="F33" s="123">
        <v>20386966.47</v>
      </c>
      <c r="G33" s="54">
        <f>F33/C33*100</f>
        <v>106.90543048786468</v>
      </c>
      <c r="H33" s="54">
        <f aca="true" t="shared" si="1" ref="H33:H55">F33/E33*100</f>
        <v>96.70043765949171</v>
      </c>
    </row>
    <row r="34" spans="1:8" ht="18" customHeight="1">
      <c r="A34" s="98" t="s">
        <v>1213</v>
      </c>
      <c r="B34" s="99" t="s">
        <v>806</v>
      </c>
      <c r="C34" s="123">
        <f>C35+C36+C37</f>
        <v>1784476.67</v>
      </c>
      <c r="D34" s="20">
        <f>D35+D36+D37</f>
        <v>4322350</v>
      </c>
      <c r="E34" s="20">
        <f>E35+E36+E37</f>
        <v>4322350</v>
      </c>
      <c r="F34" s="123">
        <f>F35+F36+F37</f>
        <v>4438647.77</v>
      </c>
      <c r="G34" s="54">
        <f>F34/C34*100</f>
        <v>248.73666574749893</v>
      </c>
      <c r="H34" s="54">
        <f t="shared" si="1"/>
        <v>102.69061436487095</v>
      </c>
    </row>
    <row r="35" spans="1:8" ht="18" customHeight="1">
      <c r="A35" s="98" t="s">
        <v>807</v>
      </c>
      <c r="B35" s="99" t="s">
        <v>1220</v>
      </c>
      <c r="C35" s="123">
        <v>1765073.72</v>
      </c>
      <c r="D35" s="20">
        <v>4300000</v>
      </c>
      <c r="E35" s="20">
        <v>4300000</v>
      </c>
      <c r="F35" s="123">
        <v>4415285.68</v>
      </c>
      <c r="G35" s="54"/>
      <c r="H35" s="54">
        <f t="shared" si="1"/>
        <v>102.68106232558138</v>
      </c>
    </row>
    <row r="36" spans="1:8" ht="18" customHeight="1">
      <c r="A36" s="98" t="s">
        <v>133</v>
      </c>
      <c r="B36" s="99" t="s">
        <v>1217</v>
      </c>
      <c r="C36" s="123">
        <v>24.21</v>
      </c>
      <c r="D36" s="20">
        <v>8100</v>
      </c>
      <c r="E36" s="20">
        <v>8100</v>
      </c>
      <c r="F36" s="123">
        <v>8009.71</v>
      </c>
      <c r="G36" s="54"/>
      <c r="H36" s="54">
        <f t="shared" si="1"/>
        <v>98.88530864197531</v>
      </c>
    </row>
    <row r="37" spans="1:8" ht="18" customHeight="1">
      <c r="A37" s="98" t="s">
        <v>1228</v>
      </c>
      <c r="B37" s="99" t="s">
        <v>1218</v>
      </c>
      <c r="C37" s="123">
        <v>19378.74</v>
      </c>
      <c r="D37" s="20">
        <v>14250</v>
      </c>
      <c r="E37" s="20">
        <v>14250</v>
      </c>
      <c r="F37" s="123">
        <v>15352.38</v>
      </c>
      <c r="G37" s="54"/>
      <c r="H37" s="54">
        <f t="shared" si="1"/>
        <v>107.73599999999999</v>
      </c>
    </row>
    <row r="38" spans="1:8" ht="18" customHeight="1">
      <c r="A38" s="98" t="s">
        <v>1214</v>
      </c>
      <c r="B38" s="99" t="s">
        <v>808</v>
      </c>
      <c r="C38" s="123">
        <f>C39+C40</f>
        <v>6099149.15</v>
      </c>
      <c r="D38" s="20">
        <f>D39+D40</f>
        <v>7621000</v>
      </c>
      <c r="E38" s="20">
        <f>E39+E40</f>
        <v>7621000</v>
      </c>
      <c r="F38" s="123">
        <f>F39+F40</f>
        <v>8078813.069999999</v>
      </c>
      <c r="G38" s="54">
        <f>F38/C38*100</f>
        <v>132.4580342489247</v>
      </c>
      <c r="H38" s="54">
        <f t="shared" si="1"/>
        <v>106.00725718409656</v>
      </c>
    </row>
    <row r="39" spans="1:8" ht="18" customHeight="1">
      <c r="A39" s="98" t="s">
        <v>1229</v>
      </c>
      <c r="B39" s="99" t="s">
        <v>1219</v>
      </c>
      <c r="C39" s="123">
        <v>5517510.79</v>
      </c>
      <c r="D39" s="20">
        <v>6721000</v>
      </c>
      <c r="E39" s="20">
        <v>6721000</v>
      </c>
      <c r="F39" s="123">
        <v>7335012.14</v>
      </c>
      <c r="G39" s="54"/>
      <c r="H39" s="54">
        <f t="shared" si="1"/>
        <v>109.13572593364083</v>
      </c>
    </row>
    <row r="40" spans="1:8" ht="18" customHeight="1">
      <c r="A40" s="98" t="s">
        <v>1230</v>
      </c>
      <c r="B40" s="99" t="s">
        <v>1235</v>
      </c>
      <c r="C40" s="123">
        <v>581638.36</v>
      </c>
      <c r="D40" s="20">
        <v>900000</v>
      </c>
      <c r="E40" s="20">
        <v>900000</v>
      </c>
      <c r="F40" s="123">
        <v>743800.93</v>
      </c>
      <c r="G40" s="54"/>
      <c r="H40" s="54">
        <f t="shared" si="1"/>
        <v>82.64454777777779</v>
      </c>
    </row>
    <row r="41" spans="1:8" ht="18" customHeight="1">
      <c r="A41" s="98" t="s">
        <v>1215</v>
      </c>
      <c r="B41" s="99" t="s">
        <v>809</v>
      </c>
      <c r="C41" s="123">
        <f>C42+C43+C44</f>
        <v>6365854.21</v>
      </c>
      <c r="D41" s="20">
        <f>D42+D43+D44</f>
        <v>3607800</v>
      </c>
      <c r="E41" s="20">
        <f>E42+E43+E44</f>
        <v>3607800</v>
      </c>
      <c r="F41" s="123">
        <f>F42+F43+F44</f>
        <v>881510.2</v>
      </c>
      <c r="G41" s="54">
        <f>F41/C41*100</f>
        <v>13.84747703796377</v>
      </c>
      <c r="H41" s="54">
        <f t="shared" si="1"/>
        <v>24.433455291313262</v>
      </c>
    </row>
    <row r="42" spans="1:8" ht="18" customHeight="1">
      <c r="A42" s="98" t="s">
        <v>810</v>
      </c>
      <c r="B42" s="99" t="s">
        <v>1222</v>
      </c>
      <c r="C42" s="123">
        <v>6278814.21</v>
      </c>
      <c r="D42" s="20">
        <v>3535800</v>
      </c>
      <c r="E42" s="20">
        <v>3535800</v>
      </c>
      <c r="F42" s="123">
        <v>808230.2</v>
      </c>
      <c r="G42" s="54"/>
      <c r="H42" s="54">
        <f t="shared" si="1"/>
        <v>22.85848181458227</v>
      </c>
    </row>
    <row r="43" spans="1:8" ht="18" customHeight="1">
      <c r="A43" s="98" t="s">
        <v>1231</v>
      </c>
      <c r="B43" s="99" t="s">
        <v>1223</v>
      </c>
      <c r="C43" s="123">
        <v>15040</v>
      </c>
      <c r="D43" s="20">
        <v>12000</v>
      </c>
      <c r="E43" s="20">
        <v>12000</v>
      </c>
      <c r="F43" s="123">
        <v>13280</v>
      </c>
      <c r="G43" s="54"/>
      <c r="H43" s="54">
        <f t="shared" si="1"/>
        <v>110.66666666666667</v>
      </c>
    </row>
    <row r="44" spans="1:8" ht="18" customHeight="1">
      <c r="A44" s="98" t="s">
        <v>1232</v>
      </c>
      <c r="B44" s="99" t="s">
        <v>1236</v>
      </c>
      <c r="C44" s="123">
        <v>72000</v>
      </c>
      <c r="D44" s="20">
        <v>60000</v>
      </c>
      <c r="E44" s="20">
        <v>60000</v>
      </c>
      <c r="F44" s="123">
        <v>60000</v>
      </c>
      <c r="G44" s="54"/>
      <c r="H44" s="54">
        <f t="shared" si="1"/>
        <v>100</v>
      </c>
    </row>
    <row r="45" spans="1:8" ht="18" customHeight="1">
      <c r="A45" s="98" t="s">
        <v>1216</v>
      </c>
      <c r="B45" s="99" t="s">
        <v>811</v>
      </c>
      <c r="C45" s="123">
        <f>C46+C47+C48</f>
        <v>2181869.69</v>
      </c>
      <c r="D45" s="20">
        <f>D46+D47+D48</f>
        <v>398600</v>
      </c>
      <c r="E45" s="20">
        <f>E46+E47+E48</f>
        <v>398600</v>
      </c>
      <c r="F45" s="123">
        <f>F46+F47+F48</f>
        <v>29217.76</v>
      </c>
      <c r="G45" s="54">
        <f>F45/C45*100</f>
        <v>1.339115719601018</v>
      </c>
      <c r="H45" s="54">
        <f t="shared" si="1"/>
        <v>7.3300953336678365</v>
      </c>
    </row>
    <row r="46" spans="1:8" ht="18" customHeight="1">
      <c r="A46" s="98" t="s">
        <v>812</v>
      </c>
      <c r="B46" s="99" t="s">
        <v>1225</v>
      </c>
      <c r="C46" s="123">
        <v>502048.17</v>
      </c>
      <c r="D46" s="20">
        <v>0</v>
      </c>
      <c r="E46" s="20">
        <v>0</v>
      </c>
      <c r="F46" s="123">
        <v>4671.8</v>
      </c>
      <c r="G46" s="54"/>
      <c r="H46" s="54" t="e">
        <f t="shared" si="1"/>
        <v>#DIV/0!</v>
      </c>
    </row>
    <row r="47" spans="1:8" ht="18" customHeight="1">
      <c r="A47" s="98" t="s">
        <v>1233</v>
      </c>
      <c r="B47" s="99" t="s">
        <v>1226</v>
      </c>
      <c r="C47" s="123">
        <v>7131</v>
      </c>
      <c r="D47" s="20">
        <v>10000</v>
      </c>
      <c r="E47" s="20">
        <v>10000</v>
      </c>
      <c r="F47" s="123">
        <v>1000</v>
      </c>
      <c r="G47" s="54"/>
      <c r="H47" s="54">
        <f t="shared" si="1"/>
        <v>10</v>
      </c>
    </row>
    <row r="48" spans="1:8" ht="18" customHeight="1">
      <c r="A48" s="98" t="s">
        <v>1234</v>
      </c>
      <c r="B48" s="99" t="s">
        <v>1227</v>
      </c>
      <c r="C48" s="123">
        <v>1672690.52</v>
      </c>
      <c r="D48" s="20">
        <v>388600</v>
      </c>
      <c r="E48" s="20">
        <v>388600</v>
      </c>
      <c r="F48" s="123">
        <v>23545.96</v>
      </c>
      <c r="G48" s="54"/>
      <c r="H48" s="54">
        <f t="shared" si="1"/>
        <v>6.059176531137416</v>
      </c>
    </row>
    <row r="49" spans="1:8" ht="18" customHeight="1">
      <c r="A49" s="98" t="s">
        <v>1388</v>
      </c>
      <c r="B49" s="148" t="s">
        <v>813</v>
      </c>
      <c r="C49" s="123">
        <f>C50+C51</f>
        <v>202328.96</v>
      </c>
      <c r="D49" s="20">
        <f>D50+D51</f>
        <v>2693693</v>
      </c>
      <c r="E49" s="20">
        <f>E50+E51</f>
        <v>2693693</v>
      </c>
      <c r="F49" s="123">
        <f>F50+F51</f>
        <v>314876.7</v>
      </c>
      <c r="G49" s="54">
        <f>F49/C49*100</f>
        <v>155.6261150158633</v>
      </c>
      <c r="H49" s="54">
        <f>F49/E49*100</f>
        <v>11.689405585565988</v>
      </c>
    </row>
    <row r="50" spans="1:8" ht="18" customHeight="1">
      <c r="A50" s="98" t="s">
        <v>1200</v>
      </c>
      <c r="B50" s="148" t="s">
        <v>1389</v>
      </c>
      <c r="C50" s="123">
        <v>202328.96</v>
      </c>
      <c r="D50" s="20">
        <v>2693693</v>
      </c>
      <c r="E50" s="20">
        <v>2693693</v>
      </c>
      <c r="F50" s="123">
        <v>74751.7</v>
      </c>
      <c r="G50" s="54">
        <f>F50/C50*100</f>
        <v>36.945625579254695</v>
      </c>
      <c r="H50" s="54">
        <f t="shared" si="1"/>
        <v>2.775063825016437</v>
      </c>
    </row>
    <row r="51" spans="1:8" ht="18" customHeight="1">
      <c r="A51" s="98" t="s">
        <v>1386</v>
      </c>
      <c r="B51" s="164" t="s">
        <v>1387</v>
      </c>
      <c r="C51" s="123">
        <v>0</v>
      </c>
      <c r="D51" s="20">
        <v>0</v>
      </c>
      <c r="E51" s="20">
        <v>0</v>
      </c>
      <c r="F51" s="123">
        <v>240125</v>
      </c>
      <c r="G51" s="54" t="e">
        <f>F51/C51*100</f>
        <v>#DIV/0!</v>
      </c>
      <c r="H51" s="54" t="e">
        <f>F51/E51*100</f>
        <v>#DIV/0!</v>
      </c>
    </row>
    <row r="52" spans="1:8" ht="18" customHeight="1">
      <c r="A52" s="98" t="s">
        <v>1237</v>
      </c>
      <c r="B52" s="99" t="s">
        <v>1201</v>
      </c>
      <c r="C52" s="123">
        <f>C53+C54</f>
        <v>532567.64</v>
      </c>
      <c r="D52" s="20">
        <f>D53+D54</f>
        <v>5251206</v>
      </c>
      <c r="E52" s="20">
        <f>E53+E54</f>
        <v>5251206</v>
      </c>
      <c r="F52" s="123">
        <f>F53+F54</f>
        <v>2196616.02</v>
      </c>
      <c r="G52" s="54">
        <f>F52/C52*100</f>
        <v>412.45765889944045</v>
      </c>
      <c r="H52" s="54">
        <f t="shared" si="1"/>
        <v>41.83069603439667</v>
      </c>
    </row>
    <row r="53" spans="1:8" ht="18" customHeight="1">
      <c r="A53" s="98" t="s">
        <v>1199</v>
      </c>
      <c r="B53" s="99" t="s">
        <v>1240</v>
      </c>
      <c r="C53" s="123">
        <v>32567.64</v>
      </c>
      <c r="D53" s="20">
        <v>5251206</v>
      </c>
      <c r="E53" s="20">
        <v>5251206</v>
      </c>
      <c r="F53" s="123">
        <v>2196616.02</v>
      </c>
      <c r="G53" s="54"/>
      <c r="H53" s="54">
        <f>F53/E53*100</f>
        <v>41.83069603439667</v>
      </c>
    </row>
    <row r="54" spans="1:8" ht="18" customHeight="1">
      <c r="A54" s="98" t="s">
        <v>1238</v>
      </c>
      <c r="B54" s="99" t="s">
        <v>1239</v>
      </c>
      <c r="C54" s="123">
        <v>500000</v>
      </c>
      <c r="D54" s="20">
        <v>0</v>
      </c>
      <c r="E54" s="20">
        <v>0</v>
      </c>
      <c r="F54" s="123">
        <v>0</v>
      </c>
      <c r="G54" s="54"/>
      <c r="H54" s="54" t="e">
        <f>F54/E54*100</f>
        <v>#DIV/0!</v>
      </c>
    </row>
    <row r="55" spans="1:8" ht="30" customHeight="1">
      <c r="A55" s="197" t="s">
        <v>815</v>
      </c>
      <c r="B55" s="198"/>
      <c r="C55" s="121">
        <f>C33+C34+C38+C41+C45+C49+C52</f>
        <v>36236340.68</v>
      </c>
      <c r="D55" s="21">
        <f>D33+D34+D38+D41+D45+D49+D52</f>
        <v>44977249</v>
      </c>
      <c r="E55" s="21">
        <f>E33+E34+E38+E41+E45+E49+E52</f>
        <v>44977249</v>
      </c>
      <c r="F55" s="121">
        <f>F33+F34+F38+F41+F45+F49+F52</f>
        <v>36326647.99</v>
      </c>
      <c r="G55" s="56">
        <f>F55/C55*100</f>
        <v>100.24921752115507</v>
      </c>
      <c r="H55" s="56">
        <f t="shared" si="1"/>
        <v>80.76671828016872</v>
      </c>
    </row>
    <row r="56" ht="99" customHeight="1"/>
    <row r="57" ht="54" customHeight="1"/>
    <row r="58" ht="72.75" customHeight="1"/>
    <row r="59" ht="95.25" customHeight="1"/>
    <row r="60" ht="25.5" customHeight="1"/>
  </sheetData>
  <sheetProtection/>
  <mergeCells count="4">
    <mergeCell ref="G2:H2"/>
    <mergeCell ref="A27:B27"/>
    <mergeCell ref="G30:H30"/>
    <mergeCell ref="A55:B55"/>
  </mergeCells>
  <printOptions/>
  <pageMargins left="0.7480314960629921" right="0.3937007874015748" top="0.9448818897637796" bottom="0.5905511811023623" header="0.5118110236220472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zoomScale="140" zoomScaleNormal="140" workbookViewId="0" topLeftCell="A1">
      <selection activeCell="F42" sqref="F42"/>
    </sheetView>
  </sheetViews>
  <sheetFormatPr defaultColWidth="9.140625" defaultRowHeight="12.75"/>
  <cols>
    <col min="1" max="1" width="6.8515625" style="2" customWidth="1"/>
    <col min="2" max="2" width="36.28125" style="2" customWidth="1"/>
    <col min="3" max="3" width="10.140625" style="151" customWidth="1"/>
    <col min="4" max="5" width="8.57421875" style="2" customWidth="1"/>
    <col min="6" max="6" width="10.421875" style="2" customWidth="1"/>
    <col min="7" max="8" width="5.421875" style="50" customWidth="1"/>
    <col min="9" max="16384" width="9.140625" style="2" customWidth="1"/>
  </cols>
  <sheetData>
    <row r="1" spans="1:2" ht="22.5" customHeight="1">
      <c r="A1" s="103" t="s">
        <v>900</v>
      </c>
      <c r="B1" s="12"/>
    </row>
    <row r="2" spans="3:8" ht="9.75" customHeight="1">
      <c r="C2" s="154"/>
      <c r="D2" s="8"/>
      <c r="E2" s="8"/>
      <c r="F2" s="8"/>
      <c r="G2" s="172" t="s">
        <v>172</v>
      </c>
      <c r="H2" s="172"/>
    </row>
    <row r="3" spans="1:8" ht="26.25" customHeight="1">
      <c r="A3" s="92" t="s">
        <v>901</v>
      </c>
      <c r="B3" s="92" t="s">
        <v>803</v>
      </c>
      <c r="C3" s="155" t="s">
        <v>1148</v>
      </c>
      <c r="D3" s="48" t="s">
        <v>1320</v>
      </c>
      <c r="E3" s="48" t="s">
        <v>1321</v>
      </c>
      <c r="F3" s="48" t="s">
        <v>1322</v>
      </c>
      <c r="G3" s="55" t="s">
        <v>800</v>
      </c>
      <c r="H3" s="55" t="s">
        <v>801</v>
      </c>
    </row>
    <row r="4" spans="1:8" s="50" customFormat="1" ht="9.75" customHeight="1">
      <c r="A4" s="97">
        <v>1</v>
      </c>
      <c r="B4" s="97">
        <v>2</v>
      </c>
      <c r="C4" s="156">
        <v>3</v>
      </c>
      <c r="D4" s="55">
        <v>4</v>
      </c>
      <c r="E4" s="55">
        <v>5</v>
      </c>
      <c r="F4" s="55">
        <v>6</v>
      </c>
      <c r="G4" s="55">
        <v>7</v>
      </c>
      <c r="H4" s="55">
        <v>8</v>
      </c>
    </row>
    <row r="5" spans="1:8" ht="18" customHeight="1">
      <c r="A5" s="100" t="s">
        <v>816</v>
      </c>
      <c r="B5" s="101" t="s">
        <v>817</v>
      </c>
      <c r="C5" s="125">
        <f>SUM(C6:C8)</f>
        <v>7788301.62</v>
      </c>
      <c r="D5" s="93">
        <f>SUM(D6:D8)</f>
        <v>11771099</v>
      </c>
      <c r="E5" s="93">
        <f>SUM(E6:E8)</f>
        <v>11813829</v>
      </c>
      <c r="F5" s="125">
        <f>SUM(F6:F8)</f>
        <v>11271898.370000001</v>
      </c>
      <c r="G5" s="54">
        <f>F5/C5*100</f>
        <v>144.72858037565322</v>
      </c>
      <c r="H5" s="54">
        <f>F5/E5*100</f>
        <v>95.41274357365424</v>
      </c>
    </row>
    <row r="6" spans="1:8" ht="18" customHeight="1">
      <c r="A6" s="98" t="s">
        <v>818</v>
      </c>
      <c r="B6" s="99" t="s">
        <v>819</v>
      </c>
      <c r="C6" s="123">
        <v>5682429.33</v>
      </c>
      <c r="D6" s="20">
        <v>8825099</v>
      </c>
      <c r="E6" s="20">
        <v>8690558</v>
      </c>
      <c r="F6" s="123">
        <v>8275543.5</v>
      </c>
      <c r="G6" s="54">
        <f>F6/C6*100</f>
        <v>145.6339009146991</v>
      </c>
      <c r="H6" s="54">
        <f>F6/E6*100</f>
        <v>95.22453563971382</v>
      </c>
    </row>
    <row r="7" spans="1:8" ht="18" customHeight="1">
      <c r="A7" s="98" t="s">
        <v>820</v>
      </c>
      <c r="B7" s="99" t="s">
        <v>821</v>
      </c>
      <c r="C7" s="123">
        <v>1930372.29</v>
      </c>
      <c r="D7" s="20">
        <v>2781000</v>
      </c>
      <c r="E7" s="20">
        <v>2958271</v>
      </c>
      <c r="F7" s="123">
        <v>2858268.15</v>
      </c>
      <c r="G7" s="54">
        <f>F7/C7*100</f>
        <v>148.0682335115782</v>
      </c>
      <c r="H7" s="54">
        <f>F7/E7*100</f>
        <v>96.6195507443368</v>
      </c>
    </row>
    <row r="8" spans="1:8" ht="18" customHeight="1">
      <c r="A8" s="98" t="s">
        <v>822</v>
      </c>
      <c r="B8" s="99" t="s">
        <v>823</v>
      </c>
      <c r="C8" s="123">
        <v>175500</v>
      </c>
      <c r="D8" s="20">
        <v>165000</v>
      </c>
      <c r="E8" s="20">
        <v>165000</v>
      </c>
      <c r="F8" s="123">
        <v>138086.72</v>
      </c>
      <c r="G8" s="54">
        <f>F8/C8*100</f>
        <v>78.68189173789175</v>
      </c>
      <c r="H8" s="54">
        <f>F8/E8*100</f>
        <v>83.68892121212122</v>
      </c>
    </row>
    <row r="9" spans="1:8" ht="18" customHeight="1">
      <c r="A9" s="100" t="s">
        <v>824</v>
      </c>
      <c r="B9" s="101" t="s">
        <v>825</v>
      </c>
      <c r="C9" s="125">
        <f>SUM(C10:C12)</f>
        <v>1520480.0999999999</v>
      </c>
      <c r="D9" s="93">
        <f>SUM(D10:D12)</f>
        <v>1930000</v>
      </c>
      <c r="E9" s="93">
        <f>SUM(E10:E12)</f>
        <v>1930000</v>
      </c>
      <c r="F9" s="125">
        <f>SUM(F10:F12)</f>
        <v>1841003.76</v>
      </c>
      <c r="G9" s="54">
        <f aca="true" t="shared" si="0" ref="G9:G19">F9/C9*100</f>
        <v>121.08042453169891</v>
      </c>
      <c r="H9" s="54">
        <f aca="true" t="shared" si="1" ref="H9:H19">F9/E9*100</f>
        <v>95.38879585492228</v>
      </c>
    </row>
    <row r="10" spans="1:8" ht="18" customHeight="1">
      <c r="A10" s="98" t="s">
        <v>826</v>
      </c>
      <c r="B10" s="99" t="s">
        <v>827</v>
      </c>
      <c r="C10" s="123">
        <v>104020.2</v>
      </c>
      <c r="D10" s="20">
        <v>40000</v>
      </c>
      <c r="E10" s="20">
        <v>40000</v>
      </c>
      <c r="F10" s="123">
        <v>11000</v>
      </c>
      <c r="G10" s="54">
        <f t="shared" si="0"/>
        <v>10.574869111960947</v>
      </c>
      <c r="H10" s="54">
        <f t="shared" si="1"/>
        <v>27.500000000000004</v>
      </c>
    </row>
    <row r="11" spans="1:8" ht="18" customHeight="1">
      <c r="A11" s="98" t="s">
        <v>828</v>
      </c>
      <c r="B11" s="99" t="s">
        <v>829</v>
      </c>
      <c r="C11" s="123">
        <v>1386459.9</v>
      </c>
      <c r="D11" s="20">
        <v>1810000</v>
      </c>
      <c r="E11" s="20">
        <v>1810000</v>
      </c>
      <c r="F11" s="123">
        <v>1800003.76</v>
      </c>
      <c r="G11" s="54">
        <f t="shared" si="0"/>
        <v>129.82732208843547</v>
      </c>
      <c r="H11" s="54">
        <f t="shared" si="1"/>
        <v>99.44772154696133</v>
      </c>
    </row>
    <row r="12" spans="1:8" ht="18" customHeight="1">
      <c r="A12" s="98" t="s">
        <v>830</v>
      </c>
      <c r="B12" s="99" t="s">
        <v>831</v>
      </c>
      <c r="C12" s="123">
        <v>30000</v>
      </c>
      <c r="D12" s="20">
        <v>80000</v>
      </c>
      <c r="E12" s="20">
        <v>80000</v>
      </c>
      <c r="F12" s="123">
        <v>30000</v>
      </c>
      <c r="G12" s="54">
        <f t="shared" si="0"/>
        <v>100</v>
      </c>
      <c r="H12" s="54">
        <f t="shared" si="1"/>
        <v>37.5</v>
      </c>
    </row>
    <row r="13" spans="1:8" ht="18" customHeight="1">
      <c r="A13" s="100" t="s">
        <v>832</v>
      </c>
      <c r="B13" s="101" t="s">
        <v>833</v>
      </c>
      <c r="C13" s="125">
        <f>SUM(C14:C16)</f>
        <v>2428728.65</v>
      </c>
      <c r="D13" s="93">
        <f>SUM(D14:D16)</f>
        <v>3155000</v>
      </c>
      <c r="E13" s="93">
        <f>SUM(E14:E16)</f>
        <v>3155000</v>
      </c>
      <c r="F13" s="125">
        <f>SUM(F14:F16)</f>
        <v>2186035.44</v>
      </c>
      <c r="G13" s="54">
        <f t="shared" si="0"/>
        <v>90.00739707994963</v>
      </c>
      <c r="H13" s="54">
        <f t="shared" si="1"/>
        <v>69.28796957210777</v>
      </c>
    </row>
    <row r="14" spans="1:8" ht="18" customHeight="1">
      <c r="A14" s="98" t="s">
        <v>884</v>
      </c>
      <c r="B14" s="99" t="s">
        <v>885</v>
      </c>
      <c r="C14" s="123">
        <v>0</v>
      </c>
      <c r="D14" s="20">
        <v>0</v>
      </c>
      <c r="E14" s="20">
        <v>0</v>
      </c>
      <c r="F14" s="123">
        <v>0</v>
      </c>
      <c r="G14" s="54" t="e">
        <f t="shared" si="0"/>
        <v>#DIV/0!</v>
      </c>
      <c r="H14" s="54" t="e">
        <f t="shared" si="1"/>
        <v>#DIV/0!</v>
      </c>
    </row>
    <row r="15" spans="1:8" ht="18" customHeight="1">
      <c r="A15" s="98" t="s">
        <v>834</v>
      </c>
      <c r="B15" s="99" t="s">
        <v>835</v>
      </c>
      <c r="C15" s="123">
        <v>2428728.65</v>
      </c>
      <c r="D15" s="20">
        <v>3145000</v>
      </c>
      <c r="E15" s="20">
        <v>3145000</v>
      </c>
      <c r="F15" s="123">
        <v>2186035.44</v>
      </c>
      <c r="G15" s="54">
        <f>F15/C15*100</f>
        <v>90.00739707994963</v>
      </c>
      <c r="H15" s="54">
        <f>F15/E15*100</f>
        <v>69.50828108108108</v>
      </c>
    </row>
    <row r="16" spans="1:8" ht="18" customHeight="1">
      <c r="A16" s="98" t="s">
        <v>836</v>
      </c>
      <c r="B16" s="99" t="s">
        <v>837</v>
      </c>
      <c r="C16" s="123">
        <v>0</v>
      </c>
      <c r="D16" s="20">
        <v>10000</v>
      </c>
      <c r="E16" s="20">
        <v>10000</v>
      </c>
      <c r="F16" s="123">
        <v>0</v>
      </c>
      <c r="G16" s="54" t="e">
        <f t="shared" si="0"/>
        <v>#DIV/0!</v>
      </c>
      <c r="H16" s="54">
        <f t="shared" si="1"/>
        <v>0</v>
      </c>
    </row>
    <row r="17" spans="1:8" ht="18" customHeight="1">
      <c r="A17" s="100" t="s">
        <v>838</v>
      </c>
      <c r="B17" s="101" t="s">
        <v>839</v>
      </c>
      <c r="C17" s="125">
        <f>SUM(C18:C19)</f>
        <v>3181849.19</v>
      </c>
      <c r="D17" s="93">
        <f>SUM(D18:D19)</f>
        <v>1489000</v>
      </c>
      <c r="E17" s="93">
        <f>SUM(E18:E19)</f>
        <v>1439930</v>
      </c>
      <c r="F17" s="125">
        <f>SUM(F18:F19)</f>
        <v>612868.5</v>
      </c>
      <c r="G17" s="54">
        <f t="shared" si="0"/>
        <v>19.261393718034764</v>
      </c>
      <c r="H17" s="54">
        <f t="shared" si="1"/>
        <v>42.56238150465648</v>
      </c>
    </row>
    <row r="18" spans="1:8" ht="18" customHeight="1">
      <c r="A18" s="98" t="s">
        <v>840</v>
      </c>
      <c r="B18" s="99" t="s">
        <v>841</v>
      </c>
      <c r="C18" s="123">
        <v>1068.36</v>
      </c>
      <c r="D18" s="20">
        <v>659000</v>
      </c>
      <c r="E18" s="20">
        <v>609930</v>
      </c>
      <c r="F18" s="123">
        <v>396987.25</v>
      </c>
      <c r="G18" s="54">
        <f t="shared" si="0"/>
        <v>37158.5654648246</v>
      </c>
      <c r="H18" s="54">
        <f t="shared" si="1"/>
        <v>65.08734608889544</v>
      </c>
    </row>
    <row r="19" spans="1:8" ht="18" customHeight="1">
      <c r="A19" s="98" t="s">
        <v>842</v>
      </c>
      <c r="B19" s="99" t="s">
        <v>843</v>
      </c>
      <c r="C19" s="123">
        <v>3180780.83</v>
      </c>
      <c r="D19" s="20">
        <v>830000</v>
      </c>
      <c r="E19" s="20">
        <v>830000</v>
      </c>
      <c r="F19" s="123">
        <v>215881.25</v>
      </c>
      <c r="G19" s="54">
        <f t="shared" si="0"/>
        <v>6.78705203338389</v>
      </c>
      <c r="H19" s="54">
        <f t="shared" si="1"/>
        <v>26.009789156626507</v>
      </c>
    </row>
    <row r="20" spans="1:8" ht="18" customHeight="1">
      <c r="A20" s="100" t="s">
        <v>844</v>
      </c>
      <c r="B20" s="101" t="s">
        <v>845</v>
      </c>
      <c r="C20" s="125">
        <f>SUM(C21:C24)</f>
        <v>5347203.22</v>
      </c>
      <c r="D20" s="93">
        <f>SUM(D21:D24)</f>
        <v>10772550</v>
      </c>
      <c r="E20" s="93">
        <f>SUM(E21:E24)</f>
        <v>10778890</v>
      </c>
      <c r="F20" s="125">
        <f>SUM(F21:F24)</f>
        <v>8397810.48</v>
      </c>
      <c r="G20" s="54">
        <f>F20/C20*100</f>
        <v>157.05052032789584</v>
      </c>
      <c r="H20" s="54">
        <f>F20/E20*100</f>
        <v>77.90978922690556</v>
      </c>
    </row>
    <row r="21" spans="1:8" ht="18" customHeight="1">
      <c r="A21" s="98" t="s">
        <v>846</v>
      </c>
      <c r="B21" s="99" t="s">
        <v>847</v>
      </c>
      <c r="C21" s="123">
        <v>446065</v>
      </c>
      <c r="D21" s="20">
        <v>624000</v>
      </c>
      <c r="E21" s="20">
        <v>624000</v>
      </c>
      <c r="F21" s="123">
        <v>479546.25</v>
      </c>
      <c r="G21" s="54">
        <f aca="true" t="shared" si="2" ref="G21:G28">F21/C21*100</f>
        <v>107.50591281539685</v>
      </c>
      <c r="H21" s="54">
        <f aca="true" t="shared" si="3" ref="H21:H28">F21/E21*100</f>
        <v>76.85036057692308</v>
      </c>
    </row>
    <row r="22" spans="1:8" ht="18" customHeight="1">
      <c r="A22" s="98" t="s">
        <v>848</v>
      </c>
      <c r="B22" s="99" t="s">
        <v>849</v>
      </c>
      <c r="C22" s="123">
        <v>0</v>
      </c>
      <c r="D22" s="20">
        <v>0</v>
      </c>
      <c r="E22" s="20">
        <v>0</v>
      </c>
      <c r="F22" s="123">
        <v>0</v>
      </c>
      <c r="G22" s="54" t="e">
        <f>F22/C22*100</f>
        <v>#DIV/0!</v>
      </c>
      <c r="H22" s="54" t="e">
        <f>F22/E22*100</f>
        <v>#DIV/0!</v>
      </c>
    </row>
    <row r="23" spans="1:8" ht="18" customHeight="1">
      <c r="A23" s="98" t="s">
        <v>850</v>
      </c>
      <c r="B23" s="99" t="s">
        <v>851</v>
      </c>
      <c r="C23" s="123">
        <v>1309826.43</v>
      </c>
      <c r="D23" s="20">
        <v>3910550</v>
      </c>
      <c r="E23" s="20">
        <v>3910550</v>
      </c>
      <c r="F23" s="123">
        <v>3404876.45</v>
      </c>
      <c r="G23" s="54">
        <f>F23/C23*100</f>
        <v>259.9486750316987</v>
      </c>
      <c r="H23" s="54">
        <f>F23/E23*100</f>
        <v>87.06899157407526</v>
      </c>
    </row>
    <row r="24" spans="1:8" ht="18" customHeight="1">
      <c r="A24" s="98" t="s">
        <v>852</v>
      </c>
      <c r="B24" s="99" t="s">
        <v>853</v>
      </c>
      <c r="C24" s="123">
        <v>3591311.79</v>
      </c>
      <c r="D24" s="20">
        <v>6238000</v>
      </c>
      <c r="E24" s="20">
        <v>6244340</v>
      </c>
      <c r="F24" s="123">
        <v>4513387.78</v>
      </c>
      <c r="G24" s="54">
        <f t="shared" si="2"/>
        <v>125.67518622491977</v>
      </c>
      <c r="H24" s="54">
        <f t="shared" si="3"/>
        <v>72.27966094094813</v>
      </c>
    </row>
    <row r="25" spans="1:8" ht="18" customHeight="1">
      <c r="A25" s="100" t="s">
        <v>854</v>
      </c>
      <c r="B25" s="101" t="s">
        <v>855</v>
      </c>
      <c r="C25" s="125">
        <f>SUM(C26:C26)</f>
        <v>789136.85</v>
      </c>
      <c r="D25" s="93">
        <f>SUM(D26:D26)</f>
        <v>730000</v>
      </c>
      <c r="E25" s="93">
        <f>SUM(E26:E26)</f>
        <v>730000</v>
      </c>
      <c r="F25" s="125">
        <f>SUM(F26:F26)</f>
        <v>696000</v>
      </c>
      <c r="G25" s="54">
        <f t="shared" si="2"/>
        <v>88.1976301068693</v>
      </c>
      <c r="H25" s="54">
        <f t="shared" si="3"/>
        <v>95.34246575342465</v>
      </c>
    </row>
    <row r="26" spans="1:8" ht="18" customHeight="1">
      <c r="A26" s="98" t="s">
        <v>856</v>
      </c>
      <c r="B26" s="99" t="s">
        <v>857</v>
      </c>
      <c r="C26" s="123">
        <v>789136.85</v>
      </c>
      <c r="D26" s="20">
        <v>730000</v>
      </c>
      <c r="E26" s="20">
        <v>730000</v>
      </c>
      <c r="F26" s="123">
        <v>696000</v>
      </c>
      <c r="G26" s="54">
        <f t="shared" si="2"/>
        <v>88.1976301068693</v>
      </c>
      <c r="H26" s="54">
        <f t="shared" si="3"/>
        <v>95.34246575342465</v>
      </c>
    </row>
    <row r="27" spans="1:8" ht="18" customHeight="1">
      <c r="A27" s="100" t="s">
        <v>858</v>
      </c>
      <c r="B27" s="101" t="s">
        <v>859</v>
      </c>
      <c r="C27" s="125">
        <f>SUM(C28:C30)</f>
        <v>7691028.68</v>
      </c>
      <c r="D27" s="93">
        <f>SUM(D28:D30)</f>
        <v>8435650</v>
      </c>
      <c r="E27" s="93">
        <f>SUM(E28:E30)</f>
        <v>8435650</v>
      </c>
      <c r="F27" s="125">
        <f>SUM(F28:F30)</f>
        <v>6143151.359999999</v>
      </c>
      <c r="G27" s="54">
        <f t="shared" si="2"/>
        <v>79.87424849909674</v>
      </c>
      <c r="H27" s="54">
        <f t="shared" si="3"/>
        <v>72.82368708991007</v>
      </c>
    </row>
    <row r="28" spans="1:8" ht="18" customHeight="1">
      <c r="A28" s="98" t="s">
        <v>882</v>
      </c>
      <c r="B28" s="99" t="s">
        <v>883</v>
      </c>
      <c r="C28" s="123">
        <v>517737.5</v>
      </c>
      <c r="D28" s="20">
        <v>3196000</v>
      </c>
      <c r="E28" s="20">
        <v>3196000</v>
      </c>
      <c r="F28" s="123">
        <v>2812712.1</v>
      </c>
      <c r="G28" s="54">
        <f t="shared" si="2"/>
        <v>543.269919602115</v>
      </c>
      <c r="H28" s="54">
        <f t="shared" si="3"/>
        <v>88.00726220275344</v>
      </c>
    </row>
    <row r="29" spans="1:8" ht="18" customHeight="1">
      <c r="A29" s="98" t="s">
        <v>860</v>
      </c>
      <c r="B29" s="99" t="s">
        <v>861</v>
      </c>
      <c r="C29" s="123">
        <v>7093291.18</v>
      </c>
      <c r="D29" s="20">
        <v>5119650</v>
      </c>
      <c r="E29" s="20">
        <v>5119650</v>
      </c>
      <c r="F29" s="123">
        <v>3210439.26</v>
      </c>
      <c r="G29" s="54">
        <f aca="true" t="shared" si="4" ref="G29:G35">F29/C29*100</f>
        <v>45.26022094020395</v>
      </c>
      <c r="H29" s="54">
        <f aca="true" t="shared" si="5" ref="H29:H35">F29/E29*100</f>
        <v>62.70817848876388</v>
      </c>
    </row>
    <row r="30" spans="1:8" ht="18" customHeight="1">
      <c r="A30" s="98" t="s">
        <v>862</v>
      </c>
      <c r="B30" s="99" t="s">
        <v>863</v>
      </c>
      <c r="C30" s="123">
        <v>80000</v>
      </c>
      <c r="D30" s="20">
        <v>120000</v>
      </c>
      <c r="E30" s="20">
        <v>120000</v>
      </c>
      <c r="F30" s="123">
        <v>120000</v>
      </c>
      <c r="G30" s="54">
        <f t="shared" si="4"/>
        <v>150</v>
      </c>
      <c r="H30" s="54">
        <f t="shared" si="5"/>
        <v>100</v>
      </c>
    </row>
    <row r="31" spans="1:8" ht="18" customHeight="1">
      <c r="A31" s="100" t="s">
        <v>864</v>
      </c>
      <c r="B31" s="101" t="s">
        <v>865</v>
      </c>
      <c r="C31" s="125">
        <f>SUM(C32:C34)</f>
        <v>6581180.04</v>
      </c>
      <c r="D31" s="93">
        <f>SUM(D32:D34)</f>
        <v>5463550</v>
      </c>
      <c r="E31" s="93">
        <f>SUM(E32:E34)</f>
        <v>5463550</v>
      </c>
      <c r="F31" s="125">
        <f>SUM(F32:F34)</f>
        <v>4210624.35</v>
      </c>
      <c r="G31" s="54">
        <f>F31/C31*100</f>
        <v>63.97977755369233</v>
      </c>
      <c r="H31" s="54">
        <f>F31/E31*100</f>
        <v>77.0675540628346</v>
      </c>
    </row>
    <row r="32" spans="1:8" ht="18" customHeight="1">
      <c r="A32" s="98" t="s">
        <v>866</v>
      </c>
      <c r="B32" s="99" t="s">
        <v>867</v>
      </c>
      <c r="C32" s="123">
        <v>6357121.51</v>
      </c>
      <c r="D32" s="20">
        <v>5433550</v>
      </c>
      <c r="E32" s="20">
        <v>5433550</v>
      </c>
      <c r="F32" s="123">
        <v>3916921</v>
      </c>
      <c r="G32" s="54">
        <f>F32/C32*100</f>
        <v>61.61469454120911</v>
      </c>
      <c r="H32" s="54">
        <f>F32/E32*100</f>
        <v>72.08769588942772</v>
      </c>
    </row>
    <row r="33" spans="1:8" ht="18" customHeight="1">
      <c r="A33" s="98" t="s">
        <v>868</v>
      </c>
      <c r="B33" s="99" t="s">
        <v>869</v>
      </c>
      <c r="C33" s="123">
        <v>42937.53</v>
      </c>
      <c r="D33" s="20">
        <v>30000</v>
      </c>
      <c r="E33" s="20">
        <v>30000</v>
      </c>
      <c r="F33" s="123">
        <v>29386.35</v>
      </c>
      <c r="G33" s="54">
        <f>F33/C33*100</f>
        <v>68.43977750932576</v>
      </c>
      <c r="H33" s="54">
        <f>F33/E33*100</f>
        <v>97.9545</v>
      </c>
    </row>
    <row r="34" spans="1:8" ht="18" customHeight="1">
      <c r="A34" s="98" t="s">
        <v>930</v>
      </c>
      <c r="B34" s="99" t="s">
        <v>931</v>
      </c>
      <c r="C34" s="123">
        <v>181121</v>
      </c>
      <c r="D34" s="20">
        <v>0</v>
      </c>
      <c r="E34" s="20">
        <v>0</v>
      </c>
      <c r="F34" s="123">
        <v>264317</v>
      </c>
      <c r="G34" s="54">
        <f>F34/C34*100</f>
        <v>145.93393366865243</v>
      </c>
      <c r="H34" s="54" t="e">
        <f>F34/E34*100</f>
        <v>#DIV/0!</v>
      </c>
    </row>
    <row r="35" spans="1:8" ht="18" customHeight="1">
      <c r="A35" s="100" t="s">
        <v>870</v>
      </c>
      <c r="B35" s="101" t="s">
        <v>871</v>
      </c>
      <c r="C35" s="125">
        <f>SUM(C36:C41)</f>
        <v>908432.3300000001</v>
      </c>
      <c r="D35" s="93">
        <f>SUM(D36:D41)</f>
        <v>1230400</v>
      </c>
      <c r="E35" s="93">
        <f>SUM(E36:E41)</f>
        <v>1230400</v>
      </c>
      <c r="F35" s="125">
        <f>SUM(F36:F41)</f>
        <v>967255.73</v>
      </c>
      <c r="G35" s="54">
        <f t="shared" si="4"/>
        <v>106.47526492149393</v>
      </c>
      <c r="H35" s="54">
        <f t="shared" si="5"/>
        <v>78.61311199609882</v>
      </c>
    </row>
    <row r="36" spans="1:8" ht="18" customHeight="1">
      <c r="A36" s="98" t="s">
        <v>872</v>
      </c>
      <c r="B36" s="99" t="s">
        <v>873</v>
      </c>
      <c r="C36" s="123">
        <v>30000</v>
      </c>
      <c r="D36" s="20">
        <v>60000</v>
      </c>
      <c r="E36" s="20">
        <v>60000</v>
      </c>
      <c r="F36" s="123">
        <v>60000</v>
      </c>
      <c r="G36" s="54">
        <f aca="true" t="shared" si="6" ref="G36:G41">F36/C36*100</f>
        <v>200</v>
      </c>
      <c r="H36" s="54">
        <f aca="true" t="shared" si="7" ref="H36:H41">F36/E36*100</f>
        <v>100</v>
      </c>
    </row>
    <row r="37" spans="1:8" ht="18" customHeight="1">
      <c r="A37" s="98" t="s">
        <v>886</v>
      </c>
      <c r="B37" s="99" t="s">
        <v>887</v>
      </c>
      <c r="C37" s="123">
        <v>0</v>
      </c>
      <c r="D37" s="20">
        <v>0</v>
      </c>
      <c r="E37" s="20">
        <v>0</v>
      </c>
      <c r="F37" s="123">
        <v>0</v>
      </c>
      <c r="G37" s="54" t="e">
        <f t="shared" si="6"/>
        <v>#DIV/0!</v>
      </c>
      <c r="H37" s="54" t="e">
        <f t="shared" si="7"/>
        <v>#DIV/0!</v>
      </c>
    </row>
    <row r="38" spans="1:8" ht="18" customHeight="1">
      <c r="A38" s="98" t="s">
        <v>874</v>
      </c>
      <c r="B38" s="99" t="s">
        <v>875</v>
      </c>
      <c r="C38" s="123">
        <v>125600</v>
      </c>
      <c r="D38" s="20">
        <v>190000</v>
      </c>
      <c r="E38" s="20">
        <v>190000</v>
      </c>
      <c r="F38" s="123">
        <v>171600</v>
      </c>
      <c r="G38" s="54">
        <f t="shared" si="6"/>
        <v>136.62420382165607</v>
      </c>
      <c r="H38" s="54">
        <f t="shared" si="7"/>
        <v>90.31578947368422</v>
      </c>
    </row>
    <row r="39" spans="1:8" ht="18" customHeight="1">
      <c r="A39" s="98" t="s">
        <v>876</v>
      </c>
      <c r="B39" s="99" t="s">
        <v>877</v>
      </c>
      <c r="C39" s="123">
        <v>6050</v>
      </c>
      <c r="D39" s="20">
        <v>10400</v>
      </c>
      <c r="E39" s="20">
        <v>10400</v>
      </c>
      <c r="F39" s="123">
        <v>8400</v>
      </c>
      <c r="G39" s="54">
        <f t="shared" si="6"/>
        <v>138.84297520661158</v>
      </c>
      <c r="H39" s="54">
        <f t="shared" si="7"/>
        <v>80.76923076923077</v>
      </c>
    </row>
    <row r="40" spans="1:8" ht="18" customHeight="1">
      <c r="A40" s="98" t="s">
        <v>878</v>
      </c>
      <c r="B40" s="99" t="s">
        <v>879</v>
      </c>
      <c r="C40" s="123">
        <v>492546.57</v>
      </c>
      <c r="D40" s="20">
        <v>715000</v>
      </c>
      <c r="E40" s="20">
        <v>715000</v>
      </c>
      <c r="F40" s="123">
        <v>546563.36</v>
      </c>
      <c r="G40" s="54">
        <f t="shared" si="6"/>
        <v>110.96683913563747</v>
      </c>
      <c r="H40" s="54">
        <f t="shared" si="7"/>
        <v>76.44242797202797</v>
      </c>
    </row>
    <row r="41" spans="1:8" ht="18" customHeight="1">
      <c r="A41" s="98" t="s">
        <v>880</v>
      </c>
      <c r="B41" s="99" t="s">
        <v>881</v>
      </c>
      <c r="C41" s="123">
        <v>254235.76</v>
      </c>
      <c r="D41" s="20">
        <v>255000</v>
      </c>
      <c r="E41" s="20">
        <v>255000</v>
      </c>
      <c r="F41" s="123">
        <v>180692.37</v>
      </c>
      <c r="G41" s="54">
        <f t="shared" si="6"/>
        <v>71.0727593946658</v>
      </c>
      <c r="H41" s="54">
        <f t="shared" si="7"/>
        <v>70.85975294117647</v>
      </c>
    </row>
    <row r="42" spans="1:8" ht="30" customHeight="1">
      <c r="A42" s="197" t="s">
        <v>815</v>
      </c>
      <c r="B42" s="198"/>
      <c r="C42" s="121">
        <f>C5+C9+C13+C17+C20+C25+C27+C31+C35</f>
        <v>36236340.68</v>
      </c>
      <c r="D42" s="21">
        <f>D5+D9+D13+D17+D20+D25+D27+D31+D35</f>
        <v>44977249</v>
      </c>
      <c r="E42" s="21">
        <f>E5+E9+E13+E17+E20+E25+E27+E31+E35</f>
        <v>44977249</v>
      </c>
      <c r="F42" s="121">
        <f>F5+F9+F13+F17+F20+F25+F27+F31+F35</f>
        <v>36326647.989999995</v>
      </c>
      <c r="G42" s="56">
        <f>F42/C42*100</f>
        <v>100.24921752115506</v>
      </c>
      <c r="H42" s="56">
        <f>F42/E42*100</f>
        <v>80.7667182801687</v>
      </c>
    </row>
    <row r="43" ht="99" customHeight="1"/>
    <row r="44" ht="54" customHeight="1"/>
    <row r="45" ht="72.75" customHeight="1"/>
    <row r="46" ht="95.25" customHeight="1"/>
    <row r="47" ht="25.5" customHeight="1"/>
  </sheetData>
  <sheetProtection/>
  <mergeCells count="2">
    <mergeCell ref="G2:H2"/>
    <mergeCell ref="A42:B42"/>
  </mergeCells>
  <printOptions/>
  <pageMargins left="0.7480314960629921" right="0.3937007874015748" top="0.7480314960629921" bottom="0.5905511811023623" header="0.5118110236220472" footer="0.31496062992125984"/>
  <pageSetup horizontalDpi="180" verticalDpi="180" orientation="portrait" paperSize="9" r:id="rId1"/>
  <headerFooter alignWithMargins="0">
    <oddFooter>&amp;C&amp;"Arial,Kurziv"&amp;7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="140" zoomScaleNormal="140" workbookViewId="0" topLeftCell="A7">
      <selection activeCell="F16" sqref="F16"/>
    </sheetView>
  </sheetViews>
  <sheetFormatPr defaultColWidth="9.140625" defaultRowHeight="12.75"/>
  <cols>
    <col min="1" max="1" width="9.00390625" style="2" customWidth="1"/>
    <col min="2" max="2" width="52.57421875" style="2" customWidth="1"/>
    <col min="3" max="3" width="11.57421875" style="151" customWidth="1"/>
    <col min="4" max="5" width="10.7109375" style="2" customWidth="1"/>
    <col min="6" max="6" width="12.00390625" style="2" customWidth="1"/>
    <col min="7" max="8" width="6.7109375" style="50" customWidth="1"/>
    <col min="9" max="16384" width="9.140625" style="2" customWidth="1"/>
  </cols>
  <sheetData>
    <row r="1" spans="1:2" ht="37.5" customHeight="1">
      <c r="A1" s="106" t="s">
        <v>902</v>
      </c>
      <c r="B1" s="12"/>
    </row>
    <row r="2" spans="3:8" ht="57.75" customHeight="1">
      <c r="C2" s="154"/>
      <c r="D2" s="8"/>
      <c r="E2" s="8"/>
      <c r="F2" s="8"/>
      <c r="G2" s="172" t="s">
        <v>172</v>
      </c>
      <c r="H2" s="172"/>
    </row>
    <row r="3" spans="1:8" ht="27" customHeight="1">
      <c r="A3" s="92" t="s">
        <v>796</v>
      </c>
      <c r="B3" s="92" t="s">
        <v>889</v>
      </c>
      <c r="C3" s="155" t="s">
        <v>1148</v>
      </c>
      <c r="D3" s="48" t="s">
        <v>1320</v>
      </c>
      <c r="E3" s="48" t="s">
        <v>1321</v>
      </c>
      <c r="F3" s="48" t="s">
        <v>1322</v>
      </c>
      <c r="G3" s="55" t="s">
        <v>800</v>
      </c>
      <c r="H3" s="55" t="s">
        <v>801</v>
      </c>
    </row>
    <row r="4" spans="1:8" ht="11.25" customHeight="1">
      <c r="A4" s="97">
        <v>1</v>
      </c>
      <c r="B4" s="97">
        <v>2</v>
      </c>
      <c r="C4" s="156">
        <v>3</v>
      </c>
      <c r="D4" s="55">
        <v>4</v>
      </c>
      <c r="E4" s="55">
        <v>5</v>
      </c>
      <c r="F4" s="55">
        <v>6</v>
      </c>
      <c r="G4" s="55">
        <v>7</v>
      </c>
      <c r="H4" s="55">
        <v>8</v>
      </c>
    </row>
    <row r="5" spans="1:8" ht="24.75" customHeight="1">
      <c r="A5" s="107" t="s">
        <v>553</v>
      </c>
      <c r="B5" s="108" t="s">
        <v>747</v>
      </c>
      <c r="C5" s="109">
        <f>C6+C9</f>
        <v>5432567.64</v>
      </c>
      <c r="D5" s="91">
        <f>D6+D9</f>
        <v>2705550</v>
      </c>
      <c r="E5" s="91">
        <f>E6+E9</f>
        <v>2705550</v>
      </c>
      <c r="F5" s="109">
        <f>F6+F9</f>
        <v>3996616.02</v>
      </c>
      <c r="G5" s="109">
        <f>F5/C5*100</f>
        <v>73.56771760323633</v>
      </c>
      <c r="H5" s="109">
        <f>F5/E5*100</f>
        <v>147.71917059377947</v>
      </c>
    </row>
    <row r="6" spans="1:8" ht="21" customHeight="1">
      <c r="A6" s="110" t="s">
        <v>1149</v>
      </c>
      <c r="B6" s="111" t="s">
        <v>1206</v>
      </c>
      <c r="C6" s="137">
        <f aca="true" t="shared" si="0" ref="C6:F7">SUM(C7)</f>
        <v>500000</v>
      </c>
      <c r="D6" s="5">
        <f t="shared" si="0"/>
        <v>0</v>
      </c>
      <c r="E6" s="5">
        <f t="shared" si="0"/>
        <v>0</v>
      </c>
      <c r="F6" s="137">
        <f t="shared" si="0"/>
        <v>0</v>
      </c>
      <c r="G6" s="14">
        <f>F6/C6*100</f>
        <v>0</v>
      </c>
      <c r="H6" s="14" t="e">
        <f>F6/E6*100</f>
        <v>#DIV/0!</v>
      </c>
    </row>
    <row r="7" spans="1:8" ht="23.25" customHeight="1">
      <c r="A7" s="110" t="s">
        <v>1151</v>
      </c>
      <c r="B7" s="147" t="s">
        <v>1207</v>
      </c>
      <c r="C7" s="137">
        <f t="shared" si="0"/>
        <v>500000</v>
      </c>
      <c r="D7" s="5">
        <f t="shared" si="0"/>
        <v>0</v>
      </c>
      <c r="E7" s="5">
        <f t="shared" si="0"/>
        <v>0</v>
      </c>
      <c r="F7" s="137">
        <f t="shared" si="0"/>
        <v>0</v>
      </c>
      <c r="G7" s="14">
        <f>F7/C7*100</f>
        <v>0</v>
      </c>
      <c r="H7" s="14" t="e">
        <f>F7/E7*100</f>
        <v>#DIV/0!</v>
      </c>
    </row>
    <row r="8" spans="1:8" ht="15" customHeight="1">
      <c r="A8" s="41" t="s">
        <v>1153</v>
      </c>
      <c r="B8" s="68" t="s">
        <v>1154</v>
      </c>
      <c r="C8" s="14">
        <v>500000</v>
      </c>
      <c r="D8" s="4">
        <v>0</v>
      </c>
      <c r="E8" s="4">
        <v>0</v>
      </c>
      <c r="F8" s="14">
        <v>0</v>
      </c>
      <c r="G8" s="14">
        <f>F8/C8*100</f>
        <v>0</v>
      </c>
      <c r="H8" s="14" t="e">
        <f aca="true" t="shared" si="1" ref="H8:H15">F8/E8*100</f>
        <v>#DIV/0!</v>
      </c>
    </row>
    <row r="9" spans="1:8" ht="21" customHeight="1">
      <c r="A9" s="110" t="s">
        <v>1155</v>
      </c>
      <c r="B9" s="111" t="s">
        <v>1203</v>
      </c>
      <c r="C9" s="137">
        <f>SUM(C12)</f>
        <v>4932567.64</v>
      </c>
      <c r="D9" s="5">
        <f>D10+D12</f>
        <v>2705550</v>
      </c>
      <c r="E9" s="5">
        <f>E10+E12</f>
        <v>2705550</v>
      </c>
      <c r="F9" s="137">
        <f>F10+F12</f>
        <v>3996616.02</v>
      </c>
      <c r="G9" s="14">
        <f aca="true" t="shared" si="2" ref="G9:G15">F9/C9*100</f>
        <v>81.02506263857337</v>
      </c>
      <c r="H9" s="14">
        <f>F9/E9*100</f>
        <v>147.71917059377947</v>
      </c>
    </row>
    <row r="10" spans="1:8" ht="27.75" customHeight="1">
      <c r="A10" s="110" t="s">
        <v>1157</v>
      </c>
      <c r="B10" s="147" t="s">
        <v>1208</v>
      </c>
      <c r="C10" s="137">
        <f>SUM(C11:C13)</f>
        <v>4932567.64</v>
      </c>
      <c r="D10" s="5">
        <f>D11</f>
        <v>2705550</v>
      </c>
      <c r="E10" s="5">
        <f>E11</f>
        <v>2705550</v>
      </c>
      <c r="F10" s="137">
        <f>F11</f>
        <v>2196616.02</v>
      </c>
      <c r="G10" s="14">
        <f t="shared" si="2"/>
        <v>44.532912274468075</v>
      </c>
      <c r="H10" s="14">
        <f t="shared" si="1"/>
        <v>81.18925985474303</v>
      </c>
    </row>
    <row r="11" spans="1:8" ht="15" customHeight="1">
      <c r="A11" s="41" t="s">
        <v>1159</v>
      </c>
      <c r="B11" s="68" t="s">
        <v>1160</v>
      </c>
      <c r="C11" s="14">
        <v>0</v>
      </c>
      <c r="D11" s="4">
        <v>2705550</v>
      </c>
      <c r="E11" s="4">
        <v>2705550</v>
      </c>
      <c r="F11" s="14">
        <v>2196616.02</v>
      </c>
      <c r="G11" s="14" t="e">
        <f t="shared" si="2"/>
        <v>#DIV/0!</v>
      </c>
      <c r="H11" s="14">
        <f t="shared" si="1"/>
        <v>81.18925985474303</v>
      </c>
    </row>
    <row r="12" spans="1:8" ht="18" customHeight="1">
      <c r="A12" s="110" t="s">
        <v>1161</v>
      </c>
      <c r="B12" s="111" t="s">
        <v>1204</v>
      </c>
      <c r="C12" s="137">
        <f>SUM(C13:C15)</f>
        <v>4932567.64</v>
      </c>
      <c r="D12" s="5">
        <f>SUM(D13:D15)</f>
        <v>0</v>
      </c>
      <c r="E12" s="5">
        <f>SUM(E13:E15)</f>
        <v>0</v>
      </c>
      <c r="F12" s="137">
        <f>SUM(F13:F15)</f>
        <v>1800000</v>
      </c>
      <c r="G12" s="14">
        <f t="shared" si="2"/>
        <v>36.4921503641053</v>
      </c>
      <c r="H12" s="14" t="e">
        <f t="shared" si="1"/>
        <v>#DIV/0!</v>
      </c>
    </row>
    <row r="13" spans="1:8" ht="15" customHeight="1">
      <c r="A13" s="41" t="s">
        <v>1163</v>
      </c>
      <c r="B13" s="68" t="s">
        <v>1164</v>
      </c>
      <c r="C13" s="14">
        <v>0</v>
      </c>
      <c r="D13" s="4">
        <v>0</v>
      </c>
      <c r="E13" s="4">
        <v>0</v>
      </c>
      <c r="F13" s="14">
        <v>0</v>
      </c>
      <c r="G13" s="14" t="e">
        <f t="shared" si="2"/>
        <v>#DIV/0!</v>
      </c>
      <c r="H13" s="14" t="e">
        <f t="shared" si="1"/>
        <v>#DIV/0!</v>
      </c>
    </row>
    <row r="14" spans="1:8" ht="15" customHeight="1">
      <c r="A14" s="41" t="s">
        <v>1185</v>
      </c>
      <c r="B14" s="68" t="s">
        <v>1205</v>
      </c>
      <c r="C14" s="14">
        <v>32567.64</v>
      </c>
      <c r="D14" s="4">
        <v>0</v>
      </c>
      <c r="E14" s="4">
        <v>0</v>
      </c>
      <c r="F14" s="14">
        <v>0</v>
      </c>
      <c r="G14" s="14">
        <f t="shared" si="2"/>
        <v>0</v>
      </c>
      <c r="H14" s="14" t="e">
        <f t="shared" si="1"/>
        <v>#DIV/0!</v>
      </c>
    </row>
    <row r="15" spans="1:8" ht="15" customHeight="1">
      <c r="A15" s="41" t="s">
        <v>1186</v>
      </c>
      <c r="B15" s="68" t="s">
        <v>1188</v>
      </c>
      <c r="C15" s="14">
        <v>4900000</v>
      </c>
      <c r="D15" s="4">
        <v>0</v>
      </c>
      <c r="E15" s="4">
        <v>0</v>
      </c>
      <c r="F15" s="14">
        <v>1800000</v>
      </c>
      <c r="G15" s="14">
        <f t="shared" si="2"/>
        <v>36.734693877551024</v>
      </c>
      <c r="H15" s="14" t="e">
        <f t="shared" si="1"/>
        <v>#DIV/0!</v>
      </c>
    </row>
    <row r="16" spans="1:8" ht="25.5" customHeight="1">
      <c r="A16" s="107" t="s">
        <v>520</v>
      </c>
      <c r="B16" s="108" t="s">
        <v>282</v>
      </c>
      <c r="C16" s="109">
        <f aca="true" t="shared" si="3" ref="C16:F17">C17</f>
        <v>0</v>
      </c>
      <c r="D16" s="91">
        <f>D17+D20</f>
        <v>2722599</v>
      </c>
      <c r="E16" s="109">
        <f>E17+E20</f>
        <v>2722599</v>
      </c>
      <c r="F16" s="109">
        <f>F17+F20</f>
        <v>2720109.7100000004</v>
      </c>
      <c r="G16" s="109" t="e">
        <f aca="true" t="shared" si="4" ref="G16:G23">F16/C16*100</f>
        <v>#DIV/0!</v>
      </c>
      <c r="H16" s="109">
        <f aca="true" t="shared" si="5" ref="H16:H23">F16/E16*100</f>
        <v>99.90856934862609</v>
      </c>
    </row>
    <row r="17" spans="1:8" ht="21" customHeight="1">
      <c r="A17" s="110" t="s">
        <v>1325</v>
      </c>
      <c r="B17" s="111" t="s">
        <v>558</v>
      </c>
      <c r="C17" s="137">
        <f t="shared" si="3"/>
        <v>0</v>
      </c>
      <c r="D17" s="5">
        <f t="shared" si="3"/>
        <v>2689599</v>
      </c>
      <c r="E17" s="5">
        <f t="shared" si="3"/>
        <v>2689599</v>
      </c>
      <c r="F17" s="137">
        <f t="shared" si="3"/>
        <v>2689598.97</v>
      </c>
      <c r="G17" s="14" t="e">
        <f t="shared" si="4"/>
        <v>#DIV/0!</v>
      </c>
      <c r="H17" s="14">
        <f t="shared" si="5"/>
        <v>99.9999988845921</v>
      </c>
    </row>
    <row r="18" spans="1:8" ht="24" customHeight="1">
      <c r="A18" s="110" t="s">
        <v>1327</v>
      </c>
      <c r="B18" s="147" t="s">
        <v>1328</v>
      </c>
      <c r="C18" s="137">
        <f>SUM(C19)</f>
        <v>0</v>
      </c>
      <c r="D18" s="5">
        <f>SUM(D19)</f>
        <v>2689599</v>
      </c>
      <c r="E18" s="5">
        <f>SUM(E19)</f>
        <v>2689599</v>
      </c>
      <c r="F18" s="137">
        <f>SUM(F19)</f>
        <v>2689598.97</v>
      </c>
      <c r="G18" s="14" t="e">
        <f t="shared" si="4"/>
        <v>#DIV/0!</v>
      </c>
      <c r="H18" s="14">
        <f t="shared" si="5"/>
        <v>99.9999988845921</v>
      </c>
    </row>
    <row r="19" spans="1:8" ht="15" customHeight="1">
      <c r="A19" s="41" t="s">
        <v>1329</v>
      </c>
      <c r="B19" s="99" t="s">
        <v>1390</v>
      </c>
      <c r="C19" s="14">
        <v>0</v>
      </c>
      <c r="D19" s="4">
        <v>2689599</v>
      </c>
      <c r="E19" s="4">
        <v>2689599</v>
      </c>
      <c r="F19" s="14">
        <v>2689598.97</v>
      </c>
      <c r="G19" s="14" t="e">
        <f t="shared" si="4"/>
        <v>#DIV/0!</v>
      </c>
      <c r="H19" s="14">
        <f t="shared" si="5"/>
        <v>99.9999988845921</v>
      </c>
    </row>
    <row r="20" spans="1:8" ht="21" customHeight="1">
      <c r="A20" s="110" t="s">
        <v>1202</v>
      </c>
      <c r="B20" s="162" t="s">
        <v>1334</v>
      </c>
      <c r="C20" s="137">
        <f>C21</f>
        <v>0</v>
      </c>
      <c r="D20" s="5">
        <f>D21</f>
        <v>33000</v>
      </c>
      <c r="E20" s="5">
        <f>E21</f>
        <v>33000</v>
      </c>
      <c r="F20" s="137">
        <f>F21</f>
        <v>30510.74</v>
      </c>
      <c r="G20" s="14" t="e">
        <f t="shared" si="4"/>
        <v>#DIV/0!</v>
      </c>
      <c r="H20" s="14">
        <f t="shared" si="5"/>
        <v>92.45678787878788</v>
      </c>
    </row>
    <row r="21" spans="1:8" ht="24" customHeight="1">
      <c r="A21" s="110" t="s">
        <v>1331</v>
      </c>
      <c r="B21" s="147" t="s">
        <v>1336</v>
      </c>
      <c r="C21" s="137">
        <f>SUM(C22)</f>
        <v>0</v>
      </c>
      <c r="D21" s="5">
        <f>SUM(D22)</f>
        <v>33000</v>
      </c>
      <c r="E21" s="5">
        <f>SUM(E22)</f>
        <v>33000</v>
      </c>
      <c r="F21" s="137">
        <f>SUM(F22)</f>
        <v>30510.74</v>
      </c>
      <c r="G21" s="14" t="e">
        <f t="shared" si="4"/>
        <v>#DIV/0!</v>
      </c>
      <c r="H21" s="14">
        <f t="shared" si="5"/>
        <v>92.45678787878788</v>
      </c>
    </row>
    <row r="22" spans="1:8" ht="23.25" customHeight="1">
      <c r="A22" s="41" t="s">
        <v>1332</v>
      </c>
      <c r="B22" s="163" t="s">
        <v>1337</v>
      </c>
      <c r="C22" s="14">
        <v>0</v>
      </c>
      <c r="D22" s="4">
        <v>33000</v>
      </c>
      <c r="E22" s="4">
        <v>33000</v>
      </c>
      <c r="F22" s="14">
        <v>30510.74</v>
      </c>
      <c r="G22" s="14" t="e">
        <f t="shared" si="4"/>
        <v>#DIV/0!</v>
      </c>
      <c r="H22" s="14">
        <f t="shared" si="5"/>
        <v>92.45678787878788</v>
      </c>
    </row>
    <row r="23" spans="1:8" ht="25.5" customHeight="1">
      <c r="A23" s="3"/>
      <c r="B23" s="108" t="s">
        <v>797</v>
      </c>
      <c r="C23" s="109">
        <f>C5-C16</f>
        <v>5432567.64</v>
      </c>
      <c r="D23" s="91">
        <f>D5-D16</f>
        <v>-17049</v>
      </c>
      <c r="E23" s="91">
        <f>E5-E16</f>
        <v>-17049</v>
      </c>
      <c r="F23" s="109">
        <f>F5-F16</f>
        <v>1276506.3099999996</v>
      </c>
      <c r="G23" s="109">
        <f t="shared" si="4"/>
        <v>23.497292525197157</v>
      </c>
      <c r="H23" s="109">
        <f t="shared" si="5"/>
        <v>-7487.279664496449</v>
      </c>
    </row>
    <row r="24" ht="42.75" customHeight="1"/>
  </sheetData>
  <sheetProtection/>
  <mergeCells count="1">
    <mergeCell ref="G2:H2"/>
  </mergeCells>
  <printOptions/>
  <pageMargins left="1.141732283464567" right="0.5905511811023623" top="0.9448818897637796" bottom="0.7874015748031497" header="0.5118110236220472" footer="0.31496062992125984"/>
  <pageSetup fitToWidth="0" fitToHeight="1" horizontalDpi="180" verticalDpi="18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="140" zoomScaleNormal="140" workbookViewId="0" topLeftCell="A1">
      <selection activeCell="D23" sqref="D23"/>
    </sheetView>
  </sheetViews>
  <sheetFormatPr defaultColWidth="9.140625" defaultRowHeight="12.75"/>
  <cols>
    <col min="1" max="1" width="9.00390625" style="2" customWidth="1"/>
    <col min="2" max="2" width="52.57421875" style="2" customWidth="1"/>
    <col min="3" max="3" width="10.7109375" style="151" customWidth="1"/>
    <col min="4" max="4" width="12.00390625" style="2" customWidth="1"/>
    <col min="5" max="5" width="6.7109375" style="50" customWidth="1"/>
    <col min="6" max="16384" width="9.140625" style="2" customWidth="1"/>
  </cols>
  <sheetData>
    <row r="1" spans="1:2" ht="37.5" customHeight="1">
      <c r="A1" s="103" t="s">
        <v>903</v>
      </c>
      <c r="B1" s="12"/>
    </row>
    <row r="2" spans="3:5" ht="57.75" customHeight="1">
      <c r="C2" s="154"/>
      <c r="D2" s="8"/>
      <c r="E2" s="146" t="s">
        <v>172</v>
      </c>
    </row>
    <row r="3" spans="1:5" ht="27" customHeight="1">
      <c r="A3" s="92" t="s">
        <v>796</v>
      </c>
      <c r="B3" s="92" t="s">
        <v>889</v>
      </c>
      <c r="C3" s="155" t="s">
        <v>1148</v>
      </c>
      <c r="D3" s="48" t="s">
        <v>1322</v>
      </c>
      <c r="E3" s="55" t="s">
        <v>538</v>
      </c>
    </row>
    <row r="4" spans="1:5" ht="11.25" customHeight="1">
      <c r="A4" s="97">
        <v>1</v>
      </c>
      <c r="B4" s="97">
        <v>2</v>
      </c>
      <c r="C4" s="156">
        <v>3</v>
      </c>
      <c r="D4" s="55">
        <v>4</v>
      </c>
      <c r="E4" s="55">
        <v>5</v>
      </c>
    </row>
    <row r="5" spans="1:5" ht="24.75" customHeight="1">
      <c r="A5" s="107" t="s">
        <v>553</v>
      </c>
      <c r="B5" s="108" t="s">
        <v>747</v>
      </c>
      <c r="C5" s="109">
        <f>C6+C10</f>
        <v>5432567.64</v>
      </c>
      <c r="D5" s="109">
        <f>D6+D10</f>
        <v>3996616.02</v>
      </c>
      <c r="E5" s="109">
        <f aca="true" t="shared" si="0" ref="E5:E24">D5/C5*100</f>
        <v>73.56771760323633</v>
      </c>
    </row>
    <row r="6" spans="1:5" ht="21" customHeight="1">
      <c r="A6" s="110" t="s">
        <v>1149</v>
      </c>
      <c r="B6" s="111" t="s">
        <v>1206</v>
      </c>
      <c r="C6" s="137">
        <f>SUM(C7)</f>
        <v>500000</v>
      </c>
      <c r="D6" s="137">
        <f>SUM(D7)</f>
        <v>0</v>
      </c>
      <c r="E6" s="14">
        <f t="shared" si="0"/>
        <v>0</v>
      </c>
    </row>
    <row r="7" spans="1:5" ht="23.25" customHeight="1">
      <c r="A7" s="110" t="s">
        <v>1151</v>
      </c>
      <c r="B7" s="147" t="s">
        <v>1207</v>
      </c>
      <c r="C7" s="137">
        <f>SUM(C8)</f>
        <v>500000</v>
      </c>
      <c r="D7" s="137">
        <f>SUM(D8)</f>
        <v>0</v>
      </c>
      <c r="E7" s="14">
        <f t="shared" si="0"/>
        <v>0</v>
      </c>
    </row>
    <row r="8" spans="1:5" ht="15" customHeight="1">
      <c r="A8" s="41" t="s">
        <v>1153</v>
      </c>
      <c r="B8" s="68" t="s">
        <v>1154</v>
      </c>
      <c r="C8" s="14">
        <v>500000</v>
      </c>
      <c r="D8" s="14">
        <v>0</v>
      </c>
      <c r="E8" s="14">
        <f t="shared" si="0"/>
        <v>0</v>
      </c>
    </row>
    <row r="9" spans="1:5" ht="15" customHeight="1">
      <c r="A9" s="41" t="s">
        <v>1209</v>
      </c>
      <c r="B9" s="148" t="s">
        <v>1210</v>
      </c>
      <c r="C9" s="14">
        <v>500000</v>
      </c>
      <c r="D9" s="14">
        <v>0</v>
      </c>
      <c r="E9" s="14">
        <f t="shared" si="0"/>
        <v>0</v>
      </c>
    </row>
    <row r="10" spans="1:5" ht="21" customHeight="1">
      <c r="A10" s="110" t="s">
        <v>1155</v>
      </c>
      <c r="B10" s="111" t="s">
        <v>1203</v>
      </c>
      <c r="C10" s="137">
        <f>SUM(C13)</f>
        <v>4932567.64</v>
      </c>
      <c r="D10" s="137">
        <f>D11+D13</f>
        <v>3996616.02</v>
      </c>
      <c r="E10" s="14">
        <f t="shared" si="0"/>
        <v>81.02506263857337</v>
      </c>
    </row>
    <row r="11" spans="1:5" ht="27.75" customHeight="1">
      <c r="A11" s="110" t="s">
        <v>1157</v>
      </c>
      <c r="B11" s="147" t="s">
        <v>1208</v>
      </c>
      <c r="C11" s="137">
        <f>C12</f>
        <v>0</v>
      </c>
      <c r="D11" s="137">
        <f>D12</f>
        <v>2196616.02</v>
      </c>
      <c r="E11" s="14" t="e">
        <f t="shared" si="0"/>
        <v>#DIV/0!</v>
      </c>
    </row>
    <row r="12" spans="1:5" ht="15" customHeight="1">
      <c r="A12" s="41" t="s">
        <v>1159</v>
      </c>
      <c r="B12" s="68" t="s">
        <v>1160</v>
      </c>
      <c r="C12" s="14">
        <v>0</v>
      </c>
      <c r="D12" s="14">
        <v>2196616.02</v>
      </c>
      <c r="E12" s="14" t="e">
        <f t="shared" si="0"/>
        <v>#DIV/0!</v>
      </c>
    </row>
    <row r="13" spans="1:5" ht="18" customHeight="1">
      <c r="A13" s="110" t="s">
        <v>1161</v>
      </c>
      <c r="B13" s="111" t="s">
        <v>1204</v>
      </c>
      <c r="C13" s="137">
        <f>SUM(C14:C16)</f>
        <v>4932567.64</v>
      </c>
      <c r="D13" s="137">
        <f>SUM(D14:D16)</f>
        <v>1800000</v>
      </c>
      <c r="E13" s="14">
        <f t="shared" si="0"/>
        <v>36.4921503641053</v>
      </c>
    </row>
    <row r="14" spans="1:5" ht="15" customHeight="1">
      <c r="A14" s="41" t="s">
        <v>1163</v>
      </c>
      <c r="B14" s="68" t="s">
        <v>1164</v>
      </c>
      <c r="C14" s="14">
        <v>0</v>
      </c>
      <c r="D14" s="14">
        <v>0</v>
      </c>
      <c r="E14" s="14" t="e">
        <f t="shared" si="0"/>
        <v>#DIV/0!</v>
      </c>
    </row>
    <row r="15" spans="1:5" ht="15" customHeight="1">
      <c r="A15" s="41" t="s">
        <v>1185</v>
      </c>
      <c r="B15" s="99" t="s">
        <v>1211</v>
      </c>
      <c r="C15" s="14">
        <v>32567.64</v>
      </c>
      <c r="D15" s="14">
        <v>0</v>
      </c>
      <c r="E15" s="14">
        <f t="shared" si="0"/>
        <v>0</v>
      </c>
    </row>
    <row r="16" spans="1:5" ht="15" customHeight="1">
      <c r="A16" s="41" t="s">
        <v>1186</v>
      </c>
      <c r="B16" s="99" t="s">
        <v>1212</v>
      </c>
      <c r="C16" s="14">
        <v>4900000</v>
      </c>
      <c r="D16" s="14">
        <v>1800000</v>
      </c>
      <c r="E16" s="14">
        <f t="shared" si="0"/>
        <v>36.734693877551024</v>
      </c>
    </row>
    <row r="17" spans="1:5" ht="25.5" customHeight="1">
      <c r="A17" s="107" t="s">
        <v>520</v>
      </c>
      <c r="B17" s="108" t="s">
        <v>282</v>
      </c>
      <c r="C17" s="109">
        <f>C18</f>
        <v>0</v>
      </c>
      <c r="D17" s="109">
        <f>D18+D21</f>
        <v>2720109.7100000004</v>
      </c>
      <c r="E17" s="109" t="e">
        <f t="shared" si="0"/>
        <v>#DIV/0!</v>
      </c>
    </row>
    <row r="18" spans="1:5" ht="21" customHeight="1">
      <c r="A18" s="110" t="s">
        <v>1325</v>
      </c>
      <c r="B18" s="111" t="s">
        <v>558</v>
      </c>
      <c r="C18" s="137">
        <f>C19</f>
        <v>0</v>
      </c>
      <c r="D18" s="137">
        <f>D19</f>
        <v>2689598.97</v>
      </c>
      <c r="E18" s="14" t="e">
        <f t="shared" si="0"/>
        <v>#DIV/0!</v>
      </c>
    </row>
    <row r="19" spans="1:5" ht="24" customHeight="1">
      <c r="A19" s="110" t="s">
        <v>1327</v>
      </c>
      <c r="B19" s="147" t="s">
        <v>1338</v>
      </c>
      <c r="C19" s="137">
        <f>SUM(C20)</f>
        <v>0</v>
      </c>
      <c r="D19" s="137">
        <f>SUM(D20)</f>
        <v>2689598.97</v>
      </c>
      <c r="E19" s="14" t="e">
        <f t="shared" si="0"/>
        <v>#DIV/0!</v>
      </c>
    </row>
    <row r="20" spans="1:5" ht="15" customHeight="1">
      <c r="A20" s="41" t="s">
        <v>1329</v>
      </c>
      <c r="B20" s="99" t="s">
        <v>1339</v>
      </c>
      <c r="C20" s="14">
        <v>0</v>
      </c>
      <c r="D20" s="14">
        <v>2689598.97</v>
      </c>
      <c r="E20" s="14" t="e">
        <f t="shared" si="0"/>
        <v>#DIV/0!</v>
      </c>
    </row>
    <row r="21" spans="1:5" ht="21" customHeight="1">
      <c r="A21" s="110" t="s">
        <v>1202</v>
      </c>
      <c r="B21" s="162" t="s">
        <v>1340</v>
      </c>
      <c r="C21" s="137">
        <f>C22</f>
        <v>0</v>
      </c>
      <c r="D21" s="137">
        <f>D22</f>
        <v>30510.74</v>
      </c>
      <c r="E21" s="14" t="e">
        <f>D21/C21*100</f>
        <v>#DIV/0!</v>
      </c>
    </row>
    <row r="22" spans="1:5" ht="24" customHeight="1">
      <c r="A22" s="110" t="s">
        <v>1331</v>
      </c>
      <c r="B22" s="147" t="s">
        <v>1341</v>
      </c>
      <c r="C22" s="137">
        <f>SUM(C23)</f>
        <v>0</v>
      </c>
      <c r="D22" s="137">
        <f>SUM(D23)</f>
        <v>30510.74</v>
      </c>
      <c r="E22" s="14" t="e">
        <f>D22/C22*100</f>
        <v>#DIV/0!</v>
      </c>
    </row>
    <row r="23" spans="1:5" ht="23.25" customHeight="1">
      <c r="A23" s="41" t="s">
        <v>1332</v>
      </c>
      <c r="B23" s="163" t="s">
        <v>1342</v>
      </c>
      <c r="C23" s="14">
        <v>0</v>
      </c>
      <c r="D23" s="14">
        <v>30510.74</v>
      </c>
      <c r="E23" s="14" t="e">
        <f>D23/C23*100</f>
        <v>#DIV/0!</v>
      </c>
    </row>
    <row r="24" spans="1:5" ht="25.5" customHeight="1">
      <c r="A24" s="3"/>
      <c r="B24" s="108" t="s">
        <v>797</v>
      </c>
      <c r="C24" s="109">
        <f>C5-C17</f>
        <v>5432567.64</v>
      </c>
      <c r="D24" s="109">
        <f>D5-D17</f>
        <v>1276506.3099999996</v>
      </c>
      <c r="E24" s="109">
        <f t="shared" si="0"/>
        <v>23.497292525197157</v>
      </c>
    </row>
    <row r="25" ht="42.75" customHeight="1"/>
  </sheetData>
  <sheetProtection/>
  <printOptions/>
  <pageMargins left="1.141732283464567" right="0.5905511811023623" top="0.9448818897637796" bottom="0.7874015748031497" header="0.5118110236220472" footer="0.31496062992125984"/>
  <pageSetup fitToWidth="0" fitToHeight="1" horizontalDpi="180" verticalDpi="18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"/>
  <sheetViews>
    <sheetView zoomScale="140" zoomScaleNormal="140" workbookViewId="0" topLeftCell="A1">
      <selection activeCell="F9" sqref="F9"/>
    </sheetView>
  </sheetViews>
  <sheetFormatPr defaultColWidth="9.140625" defaultRowHeight="12.75"/>
  <cols>
    <col min="1" max="1" width="7.421875" style="2" customWidth="1"/>
    <col min="2" max="2" width="43.7109375" style="2" customWidth="1"/>
    <col min="3" max="5" width="10.7109375" style="2" customWidth="1"/>
    <col min="6" max="6" width="13.140625" style="2" customWidth="1"/>
    <col min="7" max="8" width="7.7109375" style="50" customWidth="1"/>
    <col min="9" max="16384" width="9.140625" style="2" customWidth="1"/>
  </cols>
  <sheetData>
    <row r="1" spans="1:2" ht="37.5" customHeight="1">
      <c r="A1" s="103" t="s">
        <v>904</v>
      </c>
      <c r="B1" s="12"/>
    </row>
    <row r="2" spans="3:8" ht="61.5" customHeight="1">
      <c r="C2" s="8"/>
      <c r="D2" s="8"/>
      <c r="E2" s="8"/>
      <c r="F2" s="8"/>
      <c r="G2" s="172" t="s">
        <v>172</v>
      </c>
      <c r="H2" s="172"/>
    </row>
    <row r="3" spans="1:8" ht="27" customHeight="1">
      <c r="A3" s="105" t="s">
        <v>796</v>
      </c>
      <c r="B3" s="105" t="s">
        <v>889</v>
      </c>
      <c r="C3" s="112" t="s">
        <v>1148</v>
      </c>
      <c r="D3" s="113" t="s">
        <v>1320</v>
      </c>
      <c r="E3" s="113" t="s">
        <v>1321</v>
      </c>
      <c r="F3" s="113" t="s">
        <v>1322</v>
      </c>
      <c r="G3" s="113" t="s">
        <v>800</v>
      </c>
      <c r="H3" s="113" t="s">
        <v>801</v>
      </c>
    </row>
    <row r="4" spans="1:8" ht="11.25" customHeight="1">
      <c r="A4" s="118">
        <v>1</v>
      </c>
      <c r="B4" s="118">
        <v>2</v>
      </c>
      <c r="C4" s="119">
        <v>3</v>
      </c>
      <c r="D4" s="119">
        <v>4</v>
      </c>
      <c r="E4" s="119">
        <v>5</v>
      </c>
      <c r="F4" s="119">
        <v>6</v>
      </c>
      <c r="G4" s="119">
        <v>7</v>
      </c>
      <c r="H4" s="119">
        <v>8</v>
      </c>
    </row>
    <row r="5" spans="1:8" ht="27.75" customHeight="1">
      <c r="A5" s="199" t="s">
        <v>1243</v>
      </c>
      <c r="B5" s="200"/>
      <c r="C5" s="114">
        <f>C6+C7</f>
        <v>5432567.64</v>
      </c>
      <c r="D5" s="114">
        <f>D6+D7</f>
        <v>2705550</v>
      </c>
      <c r="E5" s="114">
        <f>E6+E7</f>
        <v>2705550</v>
      </c>
      <c r="F5" s="14">
        <f>F6+F7</f>
        <v>3996616.02</v>
      </c>
      <c r="G5" s="115">
        <f aca="true" t="shared" si="0" ref="G5:G11">F5/C5*100</f>
        <v>73.56771760323633</v>
      </c>
      <c r="H5" s="115">
        <f aca="true" t="shared" si="1" ref="H5:H11">F5/E5*100</f>
        <v>147.71917059377947</v>
      </c>
    </row>
    <row r="6" spans="1:8" ht="27.75" customHeight="1">
      <c r="A6" s="199" t="s">
        <v>1244</v>
      </c>
      <c r="B6" s="200"/>
      <c r="C6" s="114">
        <v>4932567.64</v>
      </c>
      <c r="D6" s="114">
        <v>2705550</v>
      </c>
      <c r="E6" s="114">
        <v>2705550</v>
      </c>
      <c r="F6" s="14">
        <v>3996616.02</v>
      </c>
      <c r="G6" s="115">
        <f t="shared" si="0"/>
        <v>81.02506263857337</v>
      </c>
      <c r="H6" s="115">
        <f t="shared" si="1"/>
        <v>147.71917059377947</v>
      </c>
    </row>
    <row r="7" spans="1:8" ht="27.75" customHeight="1">
      <c r="A7" s="199" t="s">
        <v>1245</v>
      </c>
      <c r="B7" s="200"/>
      <c r="C7" s="114">
        <v>500000</v>
      </c>
      <c r="D7" s="114">
        <v>0</v>
      </c>
      <c r="E7" s="114">
        <v>0</v>
      </c>
      <c r="F7" s="115">
        <v>0</v>
      </c>
      <c r="G7" s="115">
        <f t="shared" si="0"/>
        <v>0</v>
      </c>
      <c r="H7" s="115" t="e">
        <f t="shared" si="1"/>
        <v>#DIV/0!</v>
      </c>
    </row>
    <row r="8" spans="1:8" ht="25.5" customHeight="1">
      <c r="A8" s="201" t="s">
        <v>1241</v>
      </c>
      <c r="B8" s="202"/>
      <c r="C8" s="116">
        <f>C5</f>
        <v>5432567.64</v>
      </c>
      <c r="D8" s="116">
        <f>D5</f>
        <v>2705550</v>
      </c>
      <c r="E8" s="116">
        <f>E5</f>
        <v>2705550</v>
      </c>
      <c r="F8" s="109">
        <f>F5</f>
        <v>3996616.02</v>
      </c>
      <c r="G8" s="117">
        <f t="shared" si="0"/>
        <v>73.56771760323633</v>
      </c>
      <c r="H8" s="117">
        <f t="shared" si="1"/>
        <v>147.71917059377947</v>
      </c>
    </row>
    <row r="9" spans="1:8" ht="27.75" customHeight="1">
      <c r="A9" s="203" t="s">
        <v>891</v>
      </c>
      <c r="B9" s="204"/>
      <c r="C9" s="114">
        <v>0</v>
      </c>
      <c r="D9" s="114">
        <v>125906</v>
      </c>
      <c r="E9" s="114">
        <v>125906</v>
      </c>
      <c r="F9" s="115">
        <v>2720109.71</v>
      </c>
      <c r="G9" s="115" t="e">
        <f t="shared" si="0"/>
        <v>#DIV/0!</v>
      </c>
      <c r="H9" s="115">
        <f t="shared" si="1"/>
        <v>2160.4289787619336</v>
      </c>
    </row>
    <row r="10" spans="1:8" ht="27.75" customHeight="1">
      <c r="A10" s="205" t="s">
        <v>1346</v>
      </c>
      <c r="B10" s="206"/>
      <c r="C10" s="114">
        <v>0</v>
      </c>
      <c r="D10" s="114">
        <v>2596693</v>
      </c>
      <c r="E10" s="114">
        <v>2596693</v>
      </c>
      <c r="F10" s="115">
        <v>0</v>
      </c>
      <c r="G10" s="115" t="e">
        <f t="shared" si="0"/>
        <v>#DIV/0!</v>
      </c>
      <c r="H10" s="115">
        <f>F10/E10*100</f>
        <v>0</v>
      </c>
    </row>
    <row r="11" spans="1:8" ht="25.5" customHeight="1">
      <c r="A11" s="201" t="s">
        <v>1242</v>
      </c>
      <c r="B11" s="202"/>
      <c r="C11" s="116">
        <f>C9</f>
        <v>0</v>
      </c>
      <c r="D11" s="116">
        <f>D9+D10</f>
        <v>2722599</v>
      </c>
      <c r="E11" s="116">
        <f>E9+E10</f>
        <v>2722599</v>
      </c>
      <c r="F11" s="117">
        <f>F9</f>
        <v>2720109.71</v>
      </c>
      <c r="G11" s="117" t="e">
        <f t="shared" si="0"/>
        <v>#DIV/0!</v>
      </c>
      <c r="H11" s="117">
        <f t="shared" si="1"/>
        <v>99.90856934862607</v>
      </c>
    </row>
  </sheetData>
  <sheetProtection/>
  <mergeCells count="8">
    <mergeCell ref="G2:H2"/>
    <mergeCell ref="A7:B7"/>
    <mergeCell ref="A8:B8"/>
    <mergeCell ref="A9:B9"/>
    <mergeCell ref="A11:B11"/>
    <mergeCell ref="A5:B5"/>
    <mergeCell ref="A6:B6"/>
    <mergeCell ref="A10:B10"/>
  </mergeCells>
  <printOptions/>
  <pageMargins left="1.3385826771653544" right="0.5905511811023623" top="1.141732283464567" bottom="0.7874015748031497" header="0.5118110236220472" footer="0.31496062992125984"/>
  <pageSetup horizontalDpi="180" verticalDpi="18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="84" zoomScaleNormal="84" zoomScaleSheetLayoutView="50" zoomScalePageLayoutView="0" workbookViewId="0" topLeftCell="A1">
      <selection activeCell="G18" sqref="G18"/>
    </sheetView>
  </sheetViews>
  <sheetFormatPr defaultColWidth="21.421875" defaultRowHeight="12.75"/>
  <cols>
    <col min="1" max="1" width="18.00390625" style="38" customWidth="1"/>
    <col min="2" max="2" width="21.421875" style="38" customWidth="1"/>
    <col min="3" max="3" width="46.00390625" style="38" customWidth="1"/>
    <col min="4" max="5" width="17.7109375" style="38" customWidth="1"/>
    <col min="6" max="6" width="19.140625" style="38" customWidth="1"/>
    <col min="7" max="7" width="11.7109375" style="38" customWidth="1"/>
    <col min="8" max="16384" width="21.421875" style="38" customWidth="1"/>
  </cols>
  <sheetData>
    <row r="1" spans="1:7" ht="82.5" customHeight="1">
      <c r="A1" s="218" t="s">
        <v>905</v>
      </c>
      <c r="B1" s="218"/>
      <c r="C1" s="218"/>
      <c r="D1" s="218"/>
      <c r="E1" s="218"/>
      <c r="F1" s="218"/>
      <c r="G1" s="218"/>
    </row>
    <row r="2" ht="63.75" customHeight="1"/>
    <row r="3" spans="1:7" ht="18" customHeight="1">
      <c r="A3" s="216" t="s">
        <v>539</v>
      </c>
      <c r="B3" s="219" t="s">
        <v>540</v>
      </c>
      <c r="C3" s="220"/>
      <c r="D3" s="216" t="s">
        <v>1343</v>
      </c>
      <c r="E3" s="216" t="s">
        <v>1344</v>
      </c>
      <c r="F3" s="216" t="s">
        <v>1345</v>
      </c>
      <c r="G3" s="215" t="s">
        <v>735</v>
      </c>
    </row>
    <row r="4" spans="1:7" ht="22.5" customHeight="1">
      <c r="A4" s="217"/>
      <c r="B4" s="221"/>
      <c r="C4" s="222"/>
      <c r="D4" s="217"/>
      <c r="E4" s="217"/>
      <c r="F4" s="217"/>
      <c r="G4" s="215"/>
    </row>
    <row r="5" spans="1:7" ht="18" customHeight="1">
      <c r="A5" s="39">
        <v>1</v>
      </c>
      <c r="B5" s="223">
        <v>2</v>
      </c>
      <c r="C5" s="223"/>
      <c r="D5" s="39">
        <v>3</v>
      </c>
      <c r="E5" s="39">
        <v>4</v>
      </c>
      <c r="F5" s="39">
        <v>5</v>
      </c>
      <c r="G5" s="39">
        <v>6</v>
      </c>
    </row>
    <row r="6" spans="1:7" ht="49.5" customHeight="1">
      <c r="A6" s="42" t="s">
        <v>544</v>
      </c>
      <c r="B6" s="224" t="s">
        <v>548</v>
      </c>
      <c r="C6" s="225"/>
      <c r="D6" s="87">
        <f>D10</f>
        <v>44977249</v>
      </c>
      <c r="E6" s="87">
        <f>E10</f>
        <v>44977249</v>
      </c>
      <c r="F6" s="128">
        <f>F10</f>
        <v>36326647.989999995</v>
      </c>
      <c r="G6" s="40">
        <f>F6/E6*100</f>
        <v>80.7667182801687</v>
      </c>
    </row>
    <row r="7" spans="1:7" ht="37.5" customHeight="1">
      <c r="A7" s="44" t="s">
        <v>545</v>
      </c>
      <c r="B7" s="207" t="s">
        <v>541</v>
      </c>
      <c r="C7" s="208"/>
      <c r="D7" s="88">
        <v>38828049</v>
      </c>
      <c r="E7" s="88">
        <v>38828049</v>
      </c>
      <c r="F7" s="129">
        <v>31329251.29</v>
      </c>
      <c r="G7" s="40">
        <f>F7/E7*100</f>
        <v>80.68716326694653</v>
      </c>
    </row>
    <row r="8" spans="1:7" ht="37.5" customHeight="1">
      <c r="A8" s="45" t="s">
        <v>546</v>
      </c>
      <c r="B8" s="209" t="s">
        <v>542</v>
      </c>
      <c r="C8" s="210"/>
      <c r="D8" s="89">
        <v>5053550</v>
      </c>
      <c r="E8" s="89">
        <v>5053550</v>
      </c>
      <c r="F8" s="130">
        <v>4054674.98</v>
      </c>
      <c r="G8" s="40">
        <f>F8/E8*100</f>
        <v>80.23419140999891</v>
      </c>
    </row>
    <row r="9" spans="1:7" ht="37.5" customHeight="1">
      <c r="A9" s="46" t="s">
        <v>547</v>
      </c>
      <c r="B9" s="211" t="s">
        <v>543</v>
      </c>
      <c r="C9" s="212"/>
      <c r="D9" s="89">
        <v>1095650</v>
      </c>
      <c r="E9" s="89">
        <v>1095650</v>
      </c>
      <c r="F9" s="130">
        <v>942721.72</v>
      </c>
      <c r="G9" s="40">
        <f>F9/E9*100</f>
        <v>86.04223246474695</v>
      </c>
    </row>
    <row r="10" spans="1:7" ht="39" customHeight="1">
      <c r="A10" s="43"/>
      <c r="B10" s="213" t="s">
        <v>551</v>
      </c>
      <c r="C10" s="214"/>
      <c r="D10" s="90">
        <f>D7+D8+D9</f>
        <v>44977249</v>
      </c>
      <c r="E10" s="90">
        <f>E7+E8+E9</f>
        <v>44977249</v>
      </c>
      <c r="F10" s="131">
        <f>F7+F8+F9</f>
        <v>36326647.989999995</v>
      </c>
      <c r="G10" s="47">
        <f>F10/E10*100</f>
        <v>80.7667182801687</v>
      </c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</sheetData>
  <sheetProtection/>
  <mergeCells count="13">
    <mergeCell ref="A1:G1"/>
    <mergeCell ref="B3:C4"/>
    <mergeCell ref="A3:A4"/>
    <mergeCell ref="B5:C5"/>
    <mergeCell ref="B6:C6"/>
    <mergeCell ref="D3:D4"/>
    <mergeCell ref="B7:C7"/>
    <mergeCell ref="B8:C8"/>
    <mergeCell ref="B9:C9"/>
    <mergeCell ref="B10:C10"/>
    <mergeCell ref="G3:G4"/>
    <mergeCell ref="E3:E4"/>
    <mergeCell ref="F3:F4"/>
  </mergeCells>
  <printOptions/>
  <pageMargins left="0.8661417322834646" right="0.5511811023622047" top="0.984251968503937" bottom="0.5905511811023623" header="0.3937007874015748" footer="0.1968503937007874"/>
  <pageSetup horizontalDpi="180" verticalDpi="18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1314"/>
  <sheetViews>
    <sheetView zoomScale="130" zoomScaleNormal="130" zoomScaleSheetLayoutView="50" workbookViewId="0" topLeftCell="A1038">
      <selection activeCell="A1057" sqref="A1057:B1057"/>
    </sheetView>
  </sheetViews>
  <sheetFormatPr defaultColWidth="9.140625" defaultRowHeight="12.75"/>
  <cols>
    <col min="1" max="1" width="8.140625" style="2" customWidth="1"/>
    <col min="2" max="2" width="54.28125" style="2" customWidth="1"/>
    <col min="3" max="4" width="11.7109375" style="2" customWidth="1"/>
    <col min="5" max="5" width="15.57421875" style="2" customWidth="1"/>
    <col min="6" max="6" width="8.28125" style="2" customWidth="1"/>
    <col min="7" max="7" width="9.8515625" style="2" bestFit="1" customWidth="1"/>
    <col min="8" max="8" width="12.28125" style="2" bestFit="1" customWidth="1"/>
    <col min="9" max="9" width="10.7109375" style="2" customWidth="1"/>
    <col min="10" max="10" width="12.8515625" style="2" customWidth="1"/>
    <col min="11" max="16384" width="9.140625" style="2" customWidth="1"/>
  </cols>
  <sheetData>
    <row r="1" ht="11.25" customHeight="1"/>
    <row r="2" spans="1:7" ht="22.5" customHeight="1">
      <c r="A2" s="250" t="s">
        <v>906</v>
      </c>
      <c r="B2" s="250"/>
      <c r="C2" s="250"/>
      <c r="D2" s="250"/>
      <c r="E2" s="250"/>
      <c r="F2" s="250"/>
      <c r="G2" s="59"/>
    </row>
    <row r="3" ht="18.75" customHeight="1"/>
    <row r="4" spans="1:6" ht="30" customHeight="1">
      <c r="A4" s="251" t="s">
        <v>549</v>
      </c>
      <c r="B4" s="252"/>
      <c r="C4" s="13" t="s">
        <v>1347</v>
      </c>
      <c r="D4" s="13" t="s">
        <v>1348</v>
      </c>
      <c r="E4" s="13" t="s">
        <v>1349</v>
      </c>
      <c r="F4" s="13" t="s">
        <v>538</v>
      </c>
    </row>
    <row r="5" spans="1:6" ht="11.25" customHeight="1">
      <c r="A5" s="253">
        <v>1</v>
      </c>
      <c r="B5" s="252"/>
      <c r="C5" s="13">
        <v>2</v>
      </c>
      <c r="D5" s="13">
        <v>3</v>
      </c>
      <c r="E5" s="13">
        <v>4</v>
      </c>
      <c r="F5" s="13">
        <v>5</v>
      </c>
    </row>
    <row r="6" spans="1:6" ht="42.75" customHeight="1">
      <c r="A6" s="256" t="s">
        <v>1257</v>
      </c>
      <c r="B6" s="252"/>
      <c r="C6" s="60">
        <f>C7+C1149+C1233</f>
        <v>44977249</v>
      </c>
      <c r="D6" s="60">
        <f>D7+D1149+D1233</f>
        <v>44977249</v>
      </c>
      <c r="E6" s="132">
        <f>E7+E1149+E1233</f>
        <v>36326647.99</v>
      </c>
      <c r="F6" s="61">
        <f aca="true" t="shared" si="0" ref="F6:F23">E6/D6*100</f>
        <v>80.76671828016872</v>
      </c>
    </row>
    <row r="7" spans="1:6" ht="36" customHeight="1">
      <c r="A7" s="254" t="s">
        <v>550</v>
      </c>
      <c r="B7" s="252"/>
      <c r="C7" s="62">
        <f>C15+C93+C118+C146+C179+C240+C288+C311+C347+C432+C459+C530+C542+C580+C635+C669+C710+C745+C816+C981+C993+C1026+C1057</f>
        <v>38828049</v>
      </c>
      <c r="D7" s="62">
        <f>D15+D93+D118+D146+D179+D240+D288+D311+D347+D432+D459+D530+D542+D580+D635+D669+D710+D745+D816+D981+D993+D1026+D1057</f>
        <v>38828049</v>
      </c>
      <c r="E7" s="133">
        <f>E15+E93+E118+E146+E179+E240+E288+E311+E347+E432+E459+E530+E542+E580+E635+E669+E710+E745+E816+E981+E993+E1026+E1057</f>
        <v>31329251.290000003</v>
      </c>
      <c r="F7" s="61">
        <f t="shared" si="0"/>
        <v>80.68716326694654</v>
      </c>
    </row>
    <row r="8" spans="1:8" ht="18" customHeight="1">
      <c r="A8" s="205" t="s">
        <v>894</v>
      </c>
      <c r="B8" s="206"/>
      <c r="C8" s="4">
        <f>C18+C58+C74+C96+C121+C165+C182+C193+C206+C217+C228+C243+C268+C279+C291+C302+C327+C338+C350+C361+C372+C383+C405+C417+C435+C450+C462+C473+C484+C498+C509+C521+C533+C545+C559+C583+C604+C626+C638+C649+C660+C672+C701+C713+C724+C736+C748+C761+C773+C784+C796+C807+C819+C840+C855+C884+C898+C916+C927+C944+C984+C1008+C1029+C1041+C1060+C1080+C1091+C1102+C1117+C1129+C1140+C257+C314+C394+C615+C687+C972+C996+C149</f>
        <v>16526350</v>
      </c>
      <c r="D8" s="4">
        <f>D18+D58+D74+D96+D121+D165+D182+D193+D206+D217+D228+D243+D268+D279+D291+D302+D327+D338+D350+D361+D372+D383+D405+D417+D435+D450+D462+D473+D484+D498+D509+D521+D533+D545+D559+D583+D604+D626+D638+D649+D660+D672+D701+D713+D724+D736+D748+D761+D773+D784+D796+D807+D819+D840+D855+D884+D898+D916+D927+D944+D984+D1008+D1029+D1041+D1060+D1080+D1091+D1102+D1117+D1129+D1140+D257+D314+D394+D615+D687+D972+D996+D149</f>
        <v>16526350</v>
      </c>
      <c r="E8" s="14">
        <f>E18+E58+E74+E96+E121+E165+E182+E193+E206+E217+E228+E243+E268+E279+E291+E302+E327+E338+E350+E361+E372+E383+E405+E417+E435+E450+E462+E473+E484+E498+E509+E521+E533+E545+E559++E570+E583+E604+E626+E638+E649+E660+E672+E701+E713+E724+E736+E748+E761+E773+E784+E796+E807+E819+E840+E855+E884+E898+E916+E927+E944+E984+E1008+E1029+E1041+E1060+E1080+E1091+E1102+E1117+E1129+E1140+E257+E314+E394+E615+E687+E972+E996+E149</f>
        <v>16494683.75</v>
      </c>
      <c r="F8" s="14">
        <f t="shared" si="0"/>
        <v>99.80838932976731</v>
      </c>
      <c r="G8" s="142"/>
      <c r="H8" s="142"/>
    </row>
    <row r="9" spans="1:8" ht="18" customHeight="1">
      <c r="A9" s="205" t="s">
        <v>1284</v>
      </c>
      <c r="B9" s="206"/>
      <c r="C9" s="4">
        <f aca="true" t="shared" si="1" ref="C9:E10">C19+C59+C75+C97+C122+C166+C183+C194+C207+C218+C229+C244+C269+C280+C292+C303+C328+C339+C351+C362+C373+C384+C406+C418+C436+C451+C463+C474+C485+C499+C510+C522+C534+C546+C560+C584+C605+C627+C639+C650+C661+C673+C702+C714+C725+C737+C749+C762+C774+C785+C797+C820+C841+C856+C885+C899+C917+C928+C945+C985+C1009+C1030+C1042+C1061+C1081+C1092+C1103+C1118+C1130+C1141+C258+C315+C395+C616+C688+C973+C997</f>
        <v>4300000</v>
      </c>
      <c r="D9" s="4">
        <f t="shared" si="1"/>
        <v>4300000</v>
      </c>
      <c r="E9" s="14">
        <f t="shared" si="1"/>
        <v>4415285.680000001</v>
      </c>
      <c r="F9" s="14">
        <f t="shared" si="0"/>
        <v>102.68106232558141</v>
      </c>
      <c r="H9" s="151"/>
    </row>
    <row r="10" spans="1:6" ht="18" customHeight="1">
      <c r="A10" s="205" t="s">
        <v>1283</v>
      </c>
      <c r="B10" s="206"/>
      <c r="C10" s="4">
        <f t="shared" si="1"/>
        <v>6721000</v>
      </c>
      <c r="D10" s="4">
        <f t="shared" si="1"/>
        <v>6721000</v>
      </c>
      <c r="E10" s="14">
        <f t="shared" si="1"/>
        <v>7335012.14</v>
      </c>
      <c r="F10" s="14">
        <f t="shared" si="0"/>
        <v>109.13572593364083</v>
      </c>
    </row>
    <row r="11" spans="1:6" ht="18" customHeight="1">
      <c r="A11" s="205" t="s">
        <v>1281</v>
      </c>
      <c r="B11" s="206"/>
      <c r="C11" s="4">
        <f>C21+C61+C77+C99+C124+C168+C185+C196+C209+C220+C231+C246+C271+C282+C294+C305+C330+C341+C353+C364+C375+C386+C408+C420+C438+C453+C465+C476+C487+C501+C512+C524+C536+C548+C562+C586+C607+C629+C641+C652+C663+C675+C704+C716+C727+C739+C751+C764+C776+C787+C799+C822+C843+C858+C887+C901+C919+C930+C947+C987+C1011+C1032+C1044+C1063+C1083+C1094+C1105+C1120+C1132+C1143+C260+C317+C397+C618+C690+C975+C999+C1053</f>
        <v>3335800</v>
      </c>
      <c r="D11" s="4">
        <f>D21+D61+D77+D99+D124+D168+D185+D196+D209+D220+D231+D246+D271+D282+D294+D305+D330+D341+D353+D364+D375+D386+D408+D420+D438+D453+D465+D476+D487+D501+D512+D524+D536+D548+D562+D586+D607+D629+D641+D652+D663+D675+D704+D716+D727+D739+D751+D764+D776+D787+D799+D822+D843+D858+D887+D901+D919+D930+D947+D987+D1011+D1032+D1044+D1063+D1083+D1094+D1105+D1120+D1132+D1143+D260+D317+D397+D618+D690+D975+D999+D1053</f>
        <v>3335800</v>
      </c>
      <c r="E11" s="14">
        <f>E21+E61+E77+E99+E124+E168+E185+E196+E209+E220+E231+E246+E271+E282+E294+E305+E330+E341+E353+E364+E375+E386+E408+E420+E438+E453+E465+E476+E487+E501+E512+E524+E536+E548+E562+E586+E607+E629+E641+E652+E663+E675+E704+E716+E727+E739+E751+E764+E776+E787+E799+E822+E843+E858+E887+E901+E919+E930+E947+E987+E1011+E1032+E1044+E1063+E1083+E1094+E1105+E1120+E1132+E1143+E260+E317+E397+E618+E690+E975+E999+E1053</f>
        <v>808230.2</v>
      </c>
      <c r="F11" s="14">
        <f t="shared" si="0"/>
        <v>24.22897655734756</v>
      </c>
    </row>
    <row r="12" spans="1:6" ht="18" customHeight="1">
      <c r="A12" s="205" t="s">
        <v>1282</v>
      </c>
      <c r="B12" s="206"/>
      <c r="C12" s="4">
        <f>C22+C62+C78+C100+C125+C169+C186+C197+C210+C221+C232+C247+C272+C283+C295+C306+C331+C342+C354+C365+C376+C387+C409+C421+C439+C454+C466+C477+C488+C502+C513+C525+C537+C549+C563+C587+C608+C630+C642+C653+C664+C676+C705+C717+C728+C740+C752+C765+C777+C788+C800+C823+C844+C859+C888+C902+C920+C931+C948+C988+C1012+C1033+C1045+C1064+C1084+C1095+C1106+C1121+C1133+C1144+C261+C318+C398+C619+C691+C976+C1000</f>
        <v>0</v>
      </c>
      <c r="D12" s="4">
        <f>D22+D62+D78+D100+D125+D169+D186+D197+D210+D221+D232+D247+D272+D283+D295+D306+D331+D342+D354+D365+D376+D387+D409+D421+D439+D454+D466+D477+D488+D502+D513+D525+D537+D549+D563+D587+D608+D630+D642+D653+D664+D676+D705+D717+D728+D740+D752+D765+D777+D788+D800+D823+D844+D859+D888+D902+D920+D931+D948+D988+D1012+D1033+D1045+D1064+D1084+D1095+D1106+D1121+D1133+D1144+D261+D318+D398+D619+D691+D976+D1000</f>
        <v>0</v>
      </c>
      <c r="E12" s="14">
        <f>E22+E62+E78+E100+E125+E169+E186+E197+E210+E221+E232+E247+E272+E283+E295+E306+E331+E342+E354+E365+E376+E387+E409+E421+E439+E454+E466+E477+E488+E502+E513+E525+E537+E549+E563+E587+E608+E630+E642+E653+E664+E676+E705+E717+E728+E740+E752+E765+E777+E788+E800+E823+E844+E859+E888+E902+E920+E931+E948+E988+E1012+E1033+E1045+E1064+E1084+E1095+E1106+E1121+E1133+E1144+E261+E318+E398+E619+E691+E976+E1000</f>
        <v>4671.8</v>
      </c>
      <c r="F12" s="14" t="e">
        <f t="shared" si="0"/>
        <v>#DIV/0!</v>
      </c>
    </row>
    <row r="13" spans="1:6" ht="18" customHeight="1">
      <c r="A13" s="205" t="s">
        <v>1251</v>
      </c>
      <c r="B13" s="206"/>
      <c r="C13" s="4">
        <f>C23+C63+C79+C101+C126+C170+C187+C198+C211+C222+C233+C248+C273+C284+C296+C307+C332+C343+C355+C366+C377+C388+C410+C422+C440+C455+C467+C478+C489+C503+C514+C526+C538+C550+C564+C588+C609+C631+C643+C654+C665+C677+C706+C718+C729+C741+C753+C766+C778+C789+C801+C824+C845+C860+C889+C903+C921+C932+C949+C989+C1013+C1034+C1046+C1065+C1085+C1096+C1107+C1122+C1134+C1145+C262+C319+C399+C620+C692+C977+C1001+C154</f>
        <v>2693693</v>
      </c>
      <c r="D13" s="4">
        <f>D23+D63+D79+D101+D126+D170+D187+D198+D211+D222+D233+D248+D273+D284+D296+D307+D332+D343+D355+D366+D377+D388+D410+D422+D440+D455+D467+D478+D489+D503+D514+D526+D538+D550+D564+D588+D609+D631+D643+D654+D665+D677+D706+D718+D729+D741+D753+D766+D778+D789+D801+D824+D845+D860+D889+D903+D921+D932+D949+D989+D1013+D1034+D1046+D1065+D1085+D1096+D1107+D1122+D1134+D1145+D262+D319+D399+D620+D692+D977+D1001+D154</f>
        <v>2693693</v>
      </c>
      <c r="E13" s="14">
        <f>E23+E63+E79+E101+E126+E170+E187+E198+E211+E222+E233+E248+E273+E284+E296+E307+E332+E343+E355+E366+E377+E388+E410+E422+E440+E455+E467+E478+E489+E503+E514+E526+E538+E550+E564+E588+E609+E631+E643+E654+E665+E677+E706+E718+E729+E741+E753+E766+E778+E789+E801+E824+E845+E860+E889+E903+E921+E932+E949+E989+E1013+E1034+E1046+E1065+E1085+E1096+E1107+E1122+E1134+E1145+E262+E319+E399+E620+E692+E977+E1001+E154</f>
        <v>74751.70000000001</v>
      </c>
      <c r="F13" s="14">
        <f t="shared" si="0"/>
        <v>2.775063825016437</v>
      </c>
    </row>
    <row r="14" spans="1:10" ht="18" customHeight="1">
      <c r="A14" s="205" t="s">
        <v>1299</v>
      </c>
      <c r="B14" s="206"/>
      <c r="C14" s="4">
        <f>C576+C24+C80+C411+C790</f>
        <v>5251206</v>
      </c>
      <c r="D14" s="4">
        <f>D576+D24+D80+D411+D790</f>
        <v>5251206</v>
      </c>
      <c r="E14" s="14">
        <f>E576+E24+E80+E411+E790</f>
        <v>2196616.02</v>
      </c>
      <c r="F14" s="14">
        <f>E14/D14*100</f>
        <v>41.83069603439667</v>
      </c>
      <c r="H14" s="142"/>
      <c r="I14" s="142"/>
      <c r="J14" s="151"/>
    </row>
    <row r="15" spans="1:6" ht="30" customHeight="1">
      <c r="A15" s="249" t="s">
        <v>598</v>
      </c>
      <c r="B15" s="249"/>
      <c r="C15" s="63">
        <f>C16+C56+C72</f>
        <v>5902500</v>
      </c>
      <c r="D15" s="63">
        <f>D16+D56+D72</f>
        <v>5767959</v>
      </c>
      <c r="E15" s="134">
        <f>E16+E56+E72</f>
        <v>5474446.0600000005</v>
      </c>
      <c r="F15" s="14">
        <f t="shared" si="0"/>
        <v>94.91132062485188</v>
      </c>
    </row>
    <row r="16" spans="1:6" ht="25.5" customHeight="1">
      <c r="A16" s="226" t="s">
        <v>599</v>
      </c>
      <c r="B16" s="227"/>
      <c r="C16" s="64">
        <f>C25+C34</f>
        <v>5362500</v>
      </c>
      <c r="D16" s="64">
        <f>D25+D34</f>
        <v>5227959</v>
      </c>
      <c r="E16" s="135">
        <f>E25+E34</f>
        <v>5051013.640000001</v>
      </c>
      <c r="F16" s="14">
        <f t="shared" si="0"/>
        <v>96.61540268391548</v>
      </c>
    </row>
    <row r="17" spans="1:6" ht="25.5" customHeight="1">
      <c r="A17" s="226" t="s">
        <v>1047</v>
      </c>
      <c r="B17" s="227"/>
      <c r="C17" s="64">
        <f>SUM(C18:C24)</f>
        <v>5362500</v>
      </c>
      <c r="D17" s="64">
        <f>SUM(D18:D24)</f>
        <v>5362500</v>
      </c>
      <c r="E17" s="135">
        <f>SUM(E18:E24)</f>
        <v>5051013.64</v>
      </c>
      <c r="F17" s="14">
        <f>E17/D17*100</f>
        <v>94.19139655011655</v>
      </c>
    </row>
    <row r="18" spans="1:6" ht="18" customHeight="1">
      <c r="A18" s="205" t="s">
        <v>1040</v>
      </c>
      <c r="B18" s="206"/>
      <c r="C18" s="4">
        <v>3652500</v>
      </c>
      <c r="D18" s="4">
        <v>3652500</v>
      </c>
      <c r="E18" s="14">
        <v>2783207.15</v>
      </c>
      <c r="F18" s="14">
        <f t="shared" si="0"/>
        <v>76.20005886379192</v>
      </c>
    </row>
    <row r="19" spans="1:6" ht="18" customHeight="1">
      <c r="A19" s="205" t="s">
        <v>1246</v>
      </c>
      <c r="B19" s="206"/>
      <c r="C19" s="4">
        <v>735000</v>
      </c>
      <c r="D19" s="4">
        <v>735000</v>
      </c>
      <c r="E19" s="14">
        <v>2247993.22</v>
      </c>
      <c r="F19" s="14">
        <f t="shared" si="0"/>
        <v>305.8494176870749</v>
      </c>
    </row>
    <row r="20" spans="1:6" ht="18" customHeight="1">
      <c r="A20" s="205" t="s">
        <v>1250</v>
      </c>
      <c r="B20" s="206"/>
      <c r="C20" s="4">
        <f>'TABLICA 4-5'!D65</f>
        <v>0</v>
      </c>
      <c r="D20" s="4">
        <v>0</v>
      </c>
      <c r="E20" s="14">
        <v>0</v>
      </c>
      <c r="F20" s="14" t="e">
        <f t="shared" si="0"/>
        <v>#DIV/0!</v>
      </c>
    </row>
    <row r="21" spans="1:6" ht="18" customHeight="1">
      <c r="A21" s="205" t="s">
        <v>1247</v>
      </c>
      <c r="B21" s="206"/>
      <c r="C21" s="4">
        <v>0</v>
      </c>
      <c r="D21" s="4">
        <v>0</v>
      </c>
      <c r="E21" s="14">
        <v>0</v>
      </c>
      <c r="F21" s="14" t="e">
        <f t="shared" si="0"/>
        <v>#DIV/0!</v>
      </c>
    </row>
    <row r="22" spans="1:6" ht="18" customHeight="1">
      <c r="A22" s="205" t="s">
        <v>1248</v>
      </c>
      <c r="B22" s="206"/>
      <c r="C22" s="4">
        <v>0</v>
      </c>
      <c r="D22" s="4">
        <v>0</v>
      </c>
      <c r="E22" s="14">
        <v>0</v>
      </c>
      <c r="F22" s="14" t="e">
        <f t="shared" si="0"/>
        <v>#DIV/0!</v>
      </c>
    </row>
    <row r="23" spans="1:6" ht="18" customHeight="1">
      <c r="A23" s="205" t="s">
        <v>1253</v>
      </c>
      <c r="B23" s="206"/>
      <c r="C23" s="4">
        <v>20000</v>
      </c>
      <c r="D23" s="4">
        <v>20000</v>
      </c>
      <c r="E23" s="14">
        <v>19813.27</v>
      </c>
      <c r="F23" s="14">
        <f t="shared" si="0"/>
        <v>99.06635</v>
      </c>
    </row>
    <row r="24" spans="1:6" ht="18" customHeight="1">
      <c r="A24" s="205" t="s">
        <v>1272</v>
      </c>
      <c r="B24" s="206"/>
      <c r="C24" s="4">
        <v>955000</v>
      </c>
      <c r="D24" s="4">
        <v>955000</v>
      </c>
      <c r="E24" s="14">
        <v>0</v>
      </c>
      <c r="F24" s="14">
        <f>E24/D24*100</f>
        <v>0</v>
      </c>
    </row>
    <row r="25" spans="1:6" ht="21" customHeight="1">
      <c r="A25" s="41">
        <v>31</v>
      </c>
      <c r="B25" s="68" t="s">
        <v>37</v>
      </c>
      <c r="C25" s="4">
        <f>C26+C29+C31</f>
        <v>3765000</v>
      </c>
      <c r="D25" s="4">
        <f>D26+D29+D31</f>
        <v>3630459</v>
      </c>
      <c r="E25" s="14">
        <f>E26+E29+E31</f>
        <v>3583612.89</v>
      </c>
      <c r="F25" s="14">
        <f aca="true" t="shared" si="2" ref="F25:F140">E25/D25*100</f>
        <v>98.70963671535749</v>
      </c>
    </row>
    <row r="26" spans="1:6" ht="18" customHeight="1">
      <c r="A26" s="41">
        <v>311</v>
      </c>
      <c r="B26" s="68" t="s">
        <v>322</v>
      </c>
      <c r="C26" s="4">
        <v>3100000</v>
      </c>
      <c r="D26" s="4">
        <v>2965459</v>
      </c>
      <c r="E26" s="14">
        <f>SUM(E27:E28)</f>
        <v>2965458.89</v>
      </c>
      <c r="F26" s="14">
        <f t="shared" si="2"/>
        <v>99.99999629062482</v>
      </c>
    </row>
    <row r="27" spans="1:6" ht="15" customHeight="1">
      <c r="A27" s="41">
        <v>3111</v>
      </c>
      <c r="B27" s="68" t="s">
        <v>38</v>
      </c>
      <c r="C27" s="4"/>
      <c r="D27" s="4"/>
      <c r="E27" s="14">
        <v>2961963.92</v>
      </c>
      <c r="F27" s="14" t="e">
        <f t="shared" si="2"/>
        <v>#DIV/0!</v>
      </c>
    </row>
    <row r="28" spans="1:6" ht="15" customHeight="1">
      <c r="A28" s="41" t="s">
        <v>1311</v>
      </c>
      <c r="B28" s="68" t="s">
        <v>1312</v>
      </c>
      <c r="C28" s="4"/>
      <c r="D28" s="4"/>
      <c r="E28" s="14">
        <v>3494.97</v>
      </c>
      <c r="F28" s="14" t="e">
        <f>E28/D28*100</f>
        <v>#DIV/0!</v>
      </c>
    </row>
    <row r="29" spans="1:6" ht="18" customHeight="1">
      <c r="A29" s="41">
        <v>312</v>
      </c>
      <c r="B29" s="68" t="s">
        <v>39</v>
      </c>
      <c r="C29" s="4">
        <v>190000</v>
      </c>
      <c r="D29" s="4">
        <v>190000</v>
      </c>
      <c r="E29" s="14">
        <f>E30</f>
        <v>177176.68</v>
      </c>
      <c r="F29" s="14">
        <f t="shared" si="2"/>
        <v>93.25088421052631</v>
      </c>
    </row>
    <row r="30" spans="1:6" ht="15" customHeight="1">
      <c r="A30" s="41">
        <v>3121</v>
      </c>
      <c r="B30" s="68" t="s">
        <v>40</v>
      </c>
      <c r="C30" s="4"/>
      <c r="D30" s="4"/>
      <c r="E30" s="14">
        <v>177176.68</v>
      </c>
      <c r="F30" s="14" t="e">
        <f t="shared" si="2"/>
        <v>#DIV/0!</v>
      </c>
    </row>
    <row r="31" spans="1:6" ht="18" customHeight="1">
      <c r="A31" s="41">
        <v>313</v>
      </c>
      <c r="B31" s="68" t="s">
        <v>41</v>
      </c>
      <c r="C31" s="4">
        <v>475000</v>
      </c>
      <c r="D31" s="4">
        <v>475000</v>
      </c>
      <c r="E31" s="14">
        <f>SUM(E32:E33)</f>
        <v>440977.32</v>
      </c>
      <c r="F31" s="14">
        <f t="shared" si="2"/>
        <v>92.83733052631578</v>
      </c>
    </row>
    <row r="32" spans="1:6" ht="15" customHeight="1">
      <c r="A32" s="41">
        <v>3132</v>
      </c>
      <c r="B32" s="68" t="s">
        <v>323</v>
      </c>
      <c r="C32" s="4"/>
      <c r="D32" s="4"/>
      <c r="E32" s="14">
        <v>440977.32</v>
      </c>
      <c r="F32" s="14" t="e">
        <f t="shared" si="2"/>
        <v>#DIV/0!</v>
      </c>
    </row>
    <row r="33" spans="1:6" ht="15" customHeight="1">
      <c r="A33" s="41">
        <v>3133</v>
      </c>
      <c r="B33" s="68" t="s">
        <v>324</v>
      </c>
      <c r="C33" s="4"/>
      <c r="D33" s="4"/>
      <c r="E33" s="14">
        <v>0</v>
      </c>
      <c r="F33" s="14" t="e">
        <f t="shared" si="2"/>
        <v>#DIV/0!</v>
      </c>
    </row>
    <row r="34" spans="1:6" ht="21" customHeight="1">
      <c r="A34" s="69">
        <v>32</v>
      </c>
      <c r="B34" s="70" t="s">
        <v>42</v>
      </c>
      <c r="C34" s="71">
        <f>C35+C40+C46+C54</f>
        <v>1597500</v>
      </c>
      <c r="D34" s="71">
        <f>D35+D40+D46+D54</f>
        <v>1597500</v>
      </c>
      <c r="E34" s="136">
        <f>E35+E40+E46+E54</f>
        <v>1467400.75</v>
      </c>
      <c r="F34" s="14">
        <f t="shared" si="2"/>
        <v>91.85607198748043</v>
      </c>
    </row>
    <row r="35" spans="1:6" ht="18" customHeight="1">
      <c r="A35" s="41">
        <v>321</v>
      </c>
      <c r="B35" s="68" t="s">
        <v>43</v>
      </c>
      <c r="C35" s="4">
        <v>195500</v>
      </c>
      <c r="D35" s="4">
        <v>195500</v>
      </c>
      <c r="E35" s="14">
        <f>SUM(E36:E39)</f>
        <v>167156.74</v>
      </c>
      <c r="F35" s="14">
        <f t="shared" si="2"/>
        <v>85.50216879795396</v>
      </c>
    </row>
    <row r="36" spans="1:6" ht="15" customHeight="1">
      <c r="A36" s="41">
        <v>3211</v>
      </c>
      <c r="B36" s="68" t="s">
        <v>44</v>
      </c>
      <c r="C36" s="4"/>
      <c r="D36" s="4"/>
      <c r="E36" s="14">
        <v>43119.74</v>
      </c>
      <c r="F36" s="14" t="e">
        <f t="shared" si="2"/>
        <v>#DIV/0!</v>
      </c>
    </row>
    <row r="37" spans="1:6" ht="15" customHeight="1">
      <c r="A37" s="41" t="s">
        <v>144</v>
      </c>
      <c r="B37" s="68" t="s">
        <v>146</v>
      </c>
      <c r="C37" s="4"/>
      <c r="D37" s="4"/>
      <c r="E37" s="14">
        <v>113607</v>
      </c>
      <c r="F37" s="14" t="e">
        <f t="shared" si="2"/>
        <v>#DIV/0!</v>
      </c>
    </row>
    <row r="38" spans="1:6" ht="15" customHeight="1">
      <c r="A38" s="41">
        <v>3213</v>
      </c>
      <c r="B38" s="68" t="s">
        <v>45</v>
      </c>
      <c r="C38" s="4"/>
      <c r="D38" s="4"/>
      <c r="E38" s="14">
        <v>10430</v>
      </c>
      <c r="F38" s="14" t="e">
        <f t="shared" si="2"/>
        <v>#DIV/0!</v>
      </c>
    </row>
    <row r="39" spans="1:6" ht="15" customHeight="1">
      <c r="A39" s="41" t="s">
        <v>314</v>
      </c>
      <c r="B39" s="68" t="s">
        <v>325</v>
      </c>
      <c r="C39" s="4"/>
      <c r="D39" s="4"/>
      <c r="E39" s="14">
        <v>0</v>
      </c>
      <c r="F39" s="14" t="e">
        <f t="shared" si="2"/>
        <v>#DIV/0!</v>
      </c>
    </row>
    <row r="40" spans="1:6" ht="18" customHeight="1">
      <c r="A40" s="41">
        <v>322</v>
      </c>
      <c r="B40" s="68" t="s">
        <v>46</v>
      </c>
      <c r="C40" s="4">
        <v>342000</v>
      </c>
      <c r="D40" s="4">
        <v>342000</v>
      </c>
      <c r="E40" s="14">
        <f>SUM(E41:E45)</f>
        <v>297216.81</v>
      </c>
      <c r="F40" s="14">
        <f t="shared" si="2"/>
        <v>86.9055</v>
      </c>
    </row>
    <row r="41" spans="1:6" ht="15" customHeight="1">
      <c r="A41" s="41">
        <v>3221</v>
      </c>
      <c r="B41" s="68" t="s">
        <v>47</v>
      </c>
      <c r="C41" s="4"/>
      <c r="D41" s="4"/>
      <c r="E41" s="14">
        <v>120488.77</v>
      </c>
      <c r="F41" s="14" t="e">
        <f t="shared" si="2"/>
        <v>#DIV/0!</v>
      </c>
    </row>
    <row r="42" spans="1:6" ht="15" customHeight="1">
      <c r="A42" s="41">
        <v>3223</v>
      </c>
      <c r="B42" s="68" t="s">
        <v>48</v>
      </c>
      <c r="C42" s="4"/>
      <c r="D42" s="4"/>
      <c r="E42" s="14">
        <v>170691.54</v>
      </c>
      <c r="F42" s="14" t="e">
        <f t="shared" si="2"/>
        <v>#DIV/0!</v>
      </c>
    </row>
    <row r="43" spans="1:6" ht="15" customHeight="1">
      <c r="A43" s="41">
        <v>3224</v>
      </c>
      <c r="B43" s="68" t="s">
        <v>49</v>
      </c>
      <c r="C43" s="4"/>
      <c r="D43" s="4"/>
      <c r="E43" s="14">
        <v>2123</v>
      </c>
      <c r="F43" s="14" t="e">
        <f t="shared" si="2"/>
        <v>#DIV/0!</v>
      </c>
    </row>
    <row r="44" spans="1:6" ht="15" customHeight="1">
      <c r="A44" s="41">
        <v>3225</v>
      </c>
      <c r="B44" s="68" t="s">
        <v>50</v>
      </c>
      <c r="C44" s="4"/>
      <c r="D44" s="4"/>
      <c r="E44" s="14">
        <v>3913.5</v>
      </c>
      <c r="F44" s="14" t="e">
        <f>E44/D44*100</f>
        <v>#DIV/0!</v>
      </c>
    </row>
    <row r="45" spans="1:6" ht="15" customHeight="1">
      <c r="A45" s="41" t="s">
        <v>574</v>
      </c>
      <c r="B45" s="68" t="s">
        <v>575</v>
      </c>
      <c r="C45" s="4"/>
      <c r="D45" s="4"/>
      <c r="E45" s="14">
        <v>0</v>
      </c>
      <c r="F45" s="14" t="e">
        <f t="shared" si="2"/>
        <v>#DIV/0!</v>
      </c>
    </row>
    <row r="46" spans="1:6" ht="18" customHeight="1">
      <c r="A46" s="41">
        <v>323</v>
      </c>
      <c r="B46" s="68" t="s">
        <v>51</v>
      </c>
      <c r="C46" s="4">
        <v>990000</v>
      </c>
      <c r="D46" s="4">
        <v>990000</v>
      </c>
      <c r="E46" s="14">
        <f>SUM(E47:E53)</f>
        <v>935030.2</v>
      </c>
      <c r="F46" s="14">
        <f t="shared" si="2"/>
        <v>94.44749494949495</v>
      </c>
    </row>
    <row r="47" spans="1:6" ht="15" customHeight="1">
      <c r="A47" s="41">
        <v>3231</v>
      </c>
      <c r="B47" s="68" t="s">
        <v>52</v>
      </c>
      <c r="C47" s="4"/>
      <c r="D47" s="4"/>
      <c r="E47" s="14">
        <v>186549.54</v>
      </c>
      <c r="F47" s="14" t="e">
        <f t="shared" si="2"/>
        <v>#DIV/0!</v>
      </c>
    </row>
    <row r="48" spans="1:6" ht="15" customHeight="1">
      <c r="A48" s="41">
        <v>3232</v>
      </c>
      <c r="B48" s="68" t="s">
        <v>53</v>
      </c>
      <c r="C48" s="4"/>
      <c r="D48" s="4"/>
      <c r="E48" s="14">
        <v>193163.49</v>
      </c>
      <c r="F48" s="14" t="e">
        <f t="shared" si="2"/>
        <v>#DIV/0!</v>
      </c>
    </row>
    <row r="49" spans="1:6" ht="15" customHeight="1">
      <c r="A49" s="41">
        <v>3234</v>
      </c>
      <c r="B49" s="68" t="s">
        <v>54</v>
      </c>
      <c r="C49" s="4"/>
      <c r="D49" s="4"/>
      <c r="E49" s="14">
        <v>47870.42</v>
      </c>
      <c r="F49" s="14" t="e">
        <f t="shared" si="2"/>
        <v>#DIV/0!</v>
      </c>
    </row>
    <row r="50" spans="1:6" ht="15" customHeight="1">
      <c r="A50" s="41" t="s">
        <v>348</v>
      </c>
      <c r="B50" s="68" t="s">
        <v>349</v>
      </c>
      <c r="C50" s="4"/>
      <c r="D50" s="4"/>
      <c r="E50" s="14">
        <v>251214.95</v>
      </c>
      <c r="F50" s="14" t="e">
        <f t="shared" si="2"/>
        <v>#DIV/0!</v>
      </c>
    </row>
    <row r="51" spans="1:6" ht="15" customHeight="1">
      <c r="A51" s="41" t="s">
        <v>95</v>
      </c>
      <c r="B51" s="68" t="s">
        <v>1376</v>
      </c>
      <c r="C51" s="4"/>
      <c r="D51" s="4"/>
      <c r="E51" s="14">
        <v>600</v>
      </c>
      <c r="F51" s="14" t="e">
        <f>E51/D51*100</f>
        <v>#DIV/0!</v>
      </c>
    </row>
    <row r="52" spans="1:6" ht="15" customHeight="1">
      <c r="A52" s="41">
        <v>3238</v>
      </c>
      <c r="B52" s="68" t="s">
        <v>55</v>
      </c>
      <c r="C52" s="4"/>
      <c r="D52" s="4"/>
      <c r="E52" s="14">
        <v>247620.82</v>
      </c>
      <c r="F52" s="14" t="e">
        <f t="shared" si="2"/>
        <v>#DIV/0!</v>
      </c>
    </row>
    <row r="53" spans="1:6" ht="15" customHeight="1">
      <c r="A53" s="41" t="s">
        <v>340</v>
      </c>
      <c r="B53" s="68" t="s">
        <v>347</v>
      </c>
      <c r="C53" s="4"/>
      <c r="D53" s="4"/>
      <c r="E53" s="14">
        <v>8010.98</v>
      </c>
      <c r="F53" s="14" t="e">
        <f t="shared" si="2"/>
        <v>#DIV/0!</v>
      </c>
    </row>
    <row r="54" spans="1:6" ht="18" customHeight="1">
      <c r="A54" s="41" t="s">
        <v>292</v>
      </c>
      <c r="B54" s="68" t="s">
        <v>298</v>
      </c>
      <c r="C54" s="4">
        <v>70000</v>
      </c>
      <c r="D54" s="4">
        <v>70000</v>
      </c>
      <c r="E54" s="14">
        <f>E55</f>
        <v>67997</v>
      </c>
      <c r="F54" s="14">
        <f t="shared" si="2"/>
        <v>97.13857142857142</v>
      </c>
    </row>
    <row r="55" spans="1:6" ht="15" customHeight="1">
      <c r="A55" s="41">
        <v>3293</v>
      </c>
      <c r="B55" s="3" t="s">
        <v>36</v>
      </c>
      <c r="C55" s="4"/>
      <c r="D55" s="4"/>
      <c r="E55" s="14">
        <v>67997</v>
      </c>
      <c r="F55" s="14" t="e">
        <f t="shared" si="2"/>
        <v>#DIV/0!</v>
      </c>
    </row>
    <row r="56" spans="1:6" ht="25.5" customHeight="1">
      <c r="A56" s="244" t="s">
        <v>932</v>
      </c>
      <c r="B56" s="245"/>
      <c r="C56" s="64">
        <f>C64</f>
        <v>205000</v>
      </c>
      <c r="D56" s="64">
        <f>D64</f>
        <v>205000</v>
      </c>
      <c r="E56" s="135">
        <f>E64</f>
        <v>180126.74</v>
      </c>
      <c r="F56" s="14">
        <f t="shared" si="2"/>
        <v>87.8667024390244</v>
      </c>
    </row>
    <row r="57" spans="1:6" ht="25.5" customHeight="1">
      <c r="A57" s="226" t="s">
        <v>1046</v>
      </c>
      <c r="B57" s="227"/>
      <c r="C57" s="64">
        <f>SUM(C58:C63)</f>
        <v>205000</v>
      </c>
      <c r="D57" s="64">
        <f>SUM(D58:D63)</f>
        <v>205000</v>
      </c>
      <c r="E57" s="135">
        <f>SUM(E58:E63)</f>
        <v>180126.74</v>
      </c>
      <c r="F57" s="14">
        <f t="shared" si="2"/>
        <v>87.8667024390244</v>
      </c>
    </row>
    <row r="58" spans="1:6" ht="18" customHeight="1">
      <c r="A58" s="205" t="s">
        <v>1040</v>
      </c>
      <c r="B58" s="206"/>
      <c r="C58" s="4">
        <v>205000</v>
      </c>
      <c r="D58" s="4">
        <v>205000</v>
      </c>
      <c r="E58" s="14">
        <v>180126.74</v>
      </c>
      <c r="F58" s="14">
        <f t="shared" si="2"/>
        <v>87.8667024390244</v>
      </c>
    </row>
    <row r="59" spans="1:6" ht="18" customHeight="1">
      <c r="A59" s="205" t="s">
        <v>1246</v>
      </c>
      <c r="B59" s="206"/>
      <c r="C59" s="4">
        <v>0</v>
      </c>
      <c r="D59" s="4">
        <v>0</v>
      </c>
      <c r="E59" s="14">
        <v>0</v>
      </c>
      <c r="F59" s="14" t="e">
        <f t="shared" si="2"/>
        <v>#DIV/0!</v>
      </c>
    </row>
    <row r="60" spans="1:6" ht="18" customHeight="1">
      <c r="A60" s="205" t="s">
        <v>1252</v>
      </c>
      <c r="B60" s="206"/>
      <c r="C60" s="4">
        <f>'TABLICA 4-5'!D102</f>
        <v>0</v>
      </c>
      <c r="D60" s="4">
        <v>0</v>
      </c>
      <c r="E60" s="14">
        <v>0</v>
      </c>
      <c r="F60" s="14" t="e">
        <f t="shared" si="2"/>
        <v>#DIV/0!</v>
      </c>
    </row>
    <row r="61" spans="1:6" ht="18" customHeight="1">
      <c r="A61" s="205" t="s">
        <v>1247</v>
      </c>
      <c r="B61" s="206"/>
      <c r="C61" s="4">
        <v>0</v>
      </c>
      <c r="D61" s="4">
        <v>0</v>
      </c>
      <c r="E61" s="14">
        <v>0</v>
      </c>
      <c r="F61" s="14" t="e">
        <f t="shared" si="2"/>
        <v>#DIV/0!</v>
      </c>
    </row>
    <row r="62" spans="1:6" ht="18" customHeight="1">
      <c r="A62" s="205" t="s">
        <v>1248</v>
      </c>
      <c r="B62" s="206"/>
      <c r="C62" s="4">
        <v>0</v>
      </c>
      <c r="D62" s="4">
        <v>0</v>
      </c>
      <c r="E62" s="14">
        <v>0</v>
      </c>
      <c r="F62" s="14" t="e">
        <f t="shared" si="2"/>
        <v>#DIV/0!</v>
      </c>
    </row>
    <row r="63" spans="1:6" ht="18" customHeight="1">
      <c r="A63" s="205" t="s">
        <v>1249</v>
      </c>
      <c r="B63" s="206"/>
      <c r="C63" s="4">
        <v>0</v>
      </c>
      <c r="D63" s="4">
        <v>0</v>
      </c>
      <c r="E63" s="14">
        <v>0</v>
      </c>
      <c r="F63" s="14" t="e">
        <f t="shared" si="2"/>
        <v>#DIV/0!</v>
      </c>
    </row>
    <row r="64" spans="1:6" ht="21" customHeight="1">
      <c r="A64" s="41">
        <v>32</v>
      </c>
      <c r="B64" s="149" t="s">
        <v>273</v>
      </c>
      <c r="C64" s="4">
        <f>C65+C67+C69</f>
        <v>205000</v>
      </c>
      <c r="D64" s="4">
        <f>D65+D67+D69</f>
        <v>205000</v>
      </c>
      <c r="E64" s="14">
        <f>E65+E67+E69</f>
        <v>180126.74</v>
      </c>
      <c r="F64" s="14">
        <f t="shared" si="2"/>
        <v>87.8667024390244</v>
      </c>
    </row>
    <row r="65" spans="1:6" ht="18" customHeight="1">
      <c r="A65" s="41">
        <v>323</v>
      </c>
      <c r="B65" s="3" t="s">
        <v>335</v>
      </c>
      <c r="C65" s="4">
        <v>25000</v>
      </c>
      <c r="D65" s="4">
        <v>25000</v>
      </c>
      <c r="E65" s="14">
        <f>E66</f>
        <v>22500</v>
      </c>
      <c r="F65" s="14">
        <f t="shared" si="2"/>
        <v>90</v>
      </c>
    </row>
    <row r="66" spans="1:6" ht="15" customHeight="1">
      <c r="A66" s="41">
        <v>3233</v>
      </c>
      <c r="B66" s="3" t="s">
        <v>336</v>
      </c>
      <c r="C66" s="4"/>
      <c r="D66" s="4"/>
      <c r="E66" s="14">
        <v>22500</v>
      </c>
      <c r="F66" s="14" t="e">
        <f t="shared" si="2"/>
        <v>#DIV/0!</v>
      </c>
    </row>
    <row r="67" spans="1:6" ht="18" customHeight="1">
      <c r="A67" s="41" t="s">
        <v>302</v>
      </c>
      <c r="B67" s="149" t="s">
        <v>1255</v>
      </c>
      <c r="C67" s="4">
        <v>5000</v>
      </c>
      <c r="D67" s="4">
        <v>5000</v>
      </c>
      <c r="E67" s="14">
        <f>E68</f>
        <v>0</v>
      </c>
      <c r="F67" s="14">
        <f t="shared" si="2"/>
        <v>0</v>
      </c>
    </row>
    <row r="68" spans="1:6" ht="15" customHeight="1">
      <c r="A68" s="41" t="s">
        <v>304</v>
      </c>
      <c r="B68" s="72" t="s">
        <v>1254</v>
      </c>
      <c r="C68" s="4"/>
      <c r="D68" s="4"/>
      <c r="E68" s="14">
        <v>0</v>
      </c>
      <c r="F68" s="14" t="e">
        <f t="shared" si="2"/>
        <v>#DIV/0!</v>
      </c>
    </row>
    <row r="69" spans="1:6" ht="18" customHeight="1">
      <c r="A69" s="41">
        <v>329</v>
      </c>
      <c r="B69" s="68" t="s">
        <v>56</v>
      </c>
      <c r="C69" s="4">
        <v>175000</v>
      </c>
      <c r="D69" s="4">
        <v>175000</v>
      </c>
      <c r="E69" s="14">
        <f>SUM(E70:E71)</f>
        <v>157626.74</v>
      </c>
      <c r="F69" s="14">
        <f t="shared" si="2"/>
        <v>90.07242285714285</v>
      </c>
    </row>
    <row r="70" spans="1:6" ht="15" customHeight="1">
      <c r="A70" s="41">
        <v>3291</v>
      </c>
      <c r="B70" s="3" t="s">
        <v>350</v>
      </c>
      <c r="C70" s="4"/>
      <c r="D70" s="4"/>
      <c r="E70" s="14">
        <v>111875.07</v>
      </c>
      <c r="F70" s="14" t="e">
        <f t="shared" si="2"/>
        <v>#DIV/0!</v>
      </c>
    </row>
    <row r="71" spans="1:6" ht="15" customHeight="1">
      <c r="A71" s="41">
        <v>3293</v>
      </c>
      <c r="B71" s="3" t="s">
        <v>36</v>
      </c>
      <c r="C71" s="4"/>
      <c r="D71" s="4"/>
      <c r="E71" s="14">
        <v>45751.67</v>
      </c>
      <c r="F71" s="14" t="e">
        <f t="shared" si="2"/>
        <v>#DIV/0!</v>
      </c>
    </row>
    <row r="72" spans="1:6" ht="25.5" customHeight="1">
      <c r="A72" s="247" t="s">
        <v>676</v>
      </c>
      <c r="B72" s="248"/>
      <c r="C72" s="5">
        <f>C81</f>
        <v>335000</v>
      </c>
      <c r="D72" s="5">
        <f>D81</f>
        <v>335000</v>
      </c>
      <c r="E72" s="137">
        <f>E81</f>
        <v>243305.68</v>
      </c>
      <c r="F72" s="14">
        <f>E72/D72*100</f>
        <v>72.62856119402986</v>
      </c>
    </row>
    <row r="73" spans="1:6" ht="25.5" customHeight="1">
      <c r="A73" s="226" t="s">
        <v>1256</v>
      </c>
      <c r="B73" s="227"/>
      <c r="C73" s="64">
        <f>SUM(C74:C80)</f>
        <v>335000</v>
      </c>
      <c r="D73" s="64">
        <f>SUM(D74:D80)</f>
        <v>335000</v>
      </c>
      <c r="E73" s="135">
        <f>SUM(E74:E80)</f>
        <v>243305.68</v>
      </c>
      <c r="F73" s="14">
        <f aca="true" t="shared" si="3" ref="F73:F79">E73/D73*100</f>
        <v>72.62856119402986</v>
      </c>
    </row>
    <row r="74" spans="1:6" ht="18" customHeight="1">
      <c r="A74" s="205" t="s">
        <v>1040</v>
      </c>
      <c r="B74" s="206"/>
      <c r="C74" s="4">
        <v>135000</v>
      </c>
      <c r="D74" s="4">
        <v>135000</v>
      </c>
      <c r="E74" s="14">
        <v>138010.18</v>
      </c>
      <c r="F74" s="14">
        <f t="shared" si="3"/>
        <v>102.22976296296295</v>
      </c>
    </row>
    <row r="75" spans="1:6" ht="18" customHeight="1">
      <c r="A75" s="205" t="s">
        <v>1246</v>
      </c>
      <c r="B75" s="206"/>
      <c r="C75" s="4">
        <v>0</v>
      </c>
      <c r="D75" s="4">
        <v>0</v>
      </c>
      <c r="E75" s="14">
        <v>0</v>
      </c>
      <c r="F75" s="14" t="e">
        <f t="shared" si="3"/>
        <v>#DIV/0!</v>
      </c>
    </row>
    <row r="76" spans="1:6" ht="18" customHeight="1">
      <c r="A76" s="205" t="s">
        <v>1250</v>
      </c>
      <c r="B76" s="206"/>
      <c r="C76" s="4">
        <f>'TABLICA 4-5'!D118</f>
        <v>0</v>
      </c>
      <c r="D76" s="4">
        <v>0</v>
      </c>
      <c r="E76" s="14">
        <v>0</v>
      </c>
      <c r="F76" s="14" t="e">
        <f t="shared" si="3"/>
        <v>#DIV/0!</v>
      </c>
    </row>
    <row r="77" spans="1:6" ht="18" customHeight="1">
      <c r="A77" s="205" t="s">
        <v>1247</v>
      </c>
      <c r="B77" s="206"/>
      <c r="C77" s="4">
        <v>45000</v>
      </c>
      <c r="D77" s="4">
        <v>45000</v>
      </c>
      <c r="E77" s="14">
        <v>105295.5</v>
      </c>
      <c r="F77" s="14">
        <f t="shared" si="3"/>
        <v>233.99</v>
      </c>
    </row>
    <row r="78" spans="1:6" ht="18" customHeight="1">
      <c r="A78" s="205" t="s">
        <v>1248</v>
      </c>
      <c r="B78" s="206"/>
      <c r="C78" s="4">
        <v>0</v>
      </c>
      <c r="D78" s="4">
        <v>0</v>
      </c>
      <c r="E78" s="14">
        <v>0</v>
      </c>
      <c r="F78" s="14" t="e">
        <f t="shared" si="3"/>
        <v>#DIV/0!</v>
      </c>
    </row>
    <row r="79" spans="1:6" ht="18" customHeight="1">
      <c r="A79" s="205" t="s">
        <v>1253</v>
      </c>
      <c r="B79" s="206"/>
      <c r="C79" s="4">
        <v>0</v>
      </c>
      <c r="D79" s="4">
        <v>0</v>
      </c>
      <c r="E79" s="14">
        <v>0</v>
      </c>
      <c r="F79" s="14" t="e">
        <f t="shared" si="3"/>
        <v>#DIV/0!</v>
      </c>
    </row>
    <row r="80" spans="1:6" ht="18" customHeight="1">
      <c r="A80" s="205" t="s">
        <v>1272</v>
      </c>
      <c r="B80" s="206"/>
      <c r="C80" s="4">
        <v>155000</v>
      </c>
      <c r="D80" s="4">
        <v>155000</v>
      </c>
      <c r="E80" s="14">
        <v>0</v>
      </c>
      <c r="F80" s="14">
        <f>E80/D80*100</f>
        <v>0</v>
      </c>
    </row>
    <row r="81" spans="1:6" ht="21" customHeight="1">
      <c r="A81" s="41">
        <v>42</v>
      </c>
      <c r="B81" s="3" t="s">
        <v>9</v>
      </c>
      <c r="C81" s="4">
        <f>C82+C91+C89</f>
        <v>335000</v>
      </c>
      <c r="D81" s="4">
        <f>D82+D91+D89</f>
        <v>335000</v>
      </c>
      <c r="E81" s="14">
        <f>E82+E91+E89</f>
        <v>243305.68</v>
      </c>
      <c r="F81" s="14">
        <f>E81/D81*100</f>
        <v>72.62856119402986</v>
      </c>
    </row>
    <row r="82" spans="1:6" ht="18" customHeight="1">
      <c r="A82" s="41">
        <v>422</v>
      </c>
      <c r="B82" s="3" t="s">
        <v>10</v>
      </c>
      <c r="C82" s="4">
        <v>250000</v>
      </c>
      <c r="D82" s="4">
        <v>250000</v>
      </c>
      <c r="E82" s="14">
        <f>SUM(E83:E88)</f>
        <v>218306.68</v>
      </c>
      <c r="F82" s="14">
        <f>E82/D82*100</f>
        <v>87.322672</v>
      </c>
    </row>
    <row r="83" spans="1:6" ht="15" customHeight="1">
      <c r="A83" s="41">
        <v>4221</v>
      </c>
      <c r="B83" s="3" t="s">
        <v>11</v>
      </c>
      <c r="C83" s="4"/>
      <c r="D83" s="4">
        <v>0</v>
      </c>
      <c r="E83" s="14">
        <v>24575.63</v>
      </c>
      <c r="F83" s="14" t="e">
        <f>E83/D83*100</f>
        <v>#DIV/0!</v>
      </c>
    </row>
    <row r="84" spans="1:6" ht="15" customHeight="1">
      <c r="A84" s="41">
        <v>4222</v>
      </c>
      <c r="B84" s="3" t="s">
        <v>12</v>
      </c>
      <c r="C84" s="4">
        <v>0</v>
      </c>
      <c r="D84" s="4">
        <v>0</v>
      </c>
      <c r="E84" s="14">
        <v>299.9</v>
      </c>
      <c r="F84" s="14" t="e">
        <f>E84/D84*100</f>
        <v>#DIV/0!</v>
      </c>
    </row>
    <row r="85" spans="1:6" ht="15" customHeight="1">
      <c r="A85" s="41">
        <v>4223</v>
      </c>
      <c r="B85" s="3" t="s">
        <v>13</v>
      </c>
      <c r="C85" s="4">
        <v>0</v>
      </c>
      <c r="D85" s="4">
        <v>0</v>
      </c>
      <c r="E85" s="14">
        <v>0</v>
      </c>
      <c r="F85" s="14" t="e">
        <f aca="true" t="shared" si="4" ref="F85:F93">E85/D85*100</f>
        <v>#DIV/0!</v>
      </c>
    </row>
    <row r="86" spans="1:6" ht="15" customHeight="1">
      <c r="A86" s="41" t="s">
        <v>1313</v>
      </c>
      <c r="B86" s="3" t="s">
        <v>1314</v>
      </c>
      <c r="C86" s="4">
        <v>0</v>
      </c>
      <c r="D86" s="4">
        <v>0</v>
      </c>
      <c r="E86" s="14">
        <v>0</v>
      </c>
      <c r="F86" s="14" t="e">
        <f>E86/D86*100</f>
        <v>#DIV/0!</v>
      </c>
    </row>
    <row r="87" spans="1:6" ht="15" customHeight="1">
      <c r="A87" s="41" t="s">
        <v>603</v>
      </c>
      <c r="B87" s="3" t="s">
        <v>604</v>
      </c>
      <c r="C87" s="4">
        <v>0</v>
      </c>
      <c r="D87" s="4">
        <v>0</v>
      </c>
      <c r="E87" s="14">
        <v>0</v>
      </c>
      <c r="F87" s="14" t="e">
        <f t="shared" si="4"/>
        <v>#DIV/0!</v>
      </c>
    </row>
    <row r="88" spans="1:6" ht="15" customHeight="1">
      <c r="A88" s="41" t="s">
        <v>168</v>
      </c>
      <c r="B88" s="3" t="s">
        <v>748</v>
      </c>
      <c r="C88" s="4">
        <v>0</v>
      </c>
      <c r="D88" s="4">
        <v>0</v>
      </c>
      <c r="E88" s="14">
        <v>193431.15</v>
      </c>
      <c r="F88" s="14" t="e">
        <f t="shared" si="4"/>
        <v>#DIV/0!</v>
      </c>
    </row>
    <row r="89" spans="1:6" ht="18" customHeight="1">
      <c r="A89" s="41" t="s">
        <v>1048</v>
      </c>
      <c r="B89" s="3" t="s">
        <v>1034</v>
      </c>
      <c r="C89" s="4">
        <v>0</v>
      </c>
      <c r="D89" s="4">
        <v>0</v>
      </c>
      <c r="E89" s="14">
        <f>E90</f>
        <v>0</v>
      </c>
      <c r="F89" s="14" t="e">
        <f>E89/D89*100</f>
        <v>#DIV/0!</v>
      </c>
    </row>
    <row r="90" spans="1:6" ht="15" customHeight="1">
      <c r="A90" s="41" t="s">
        <v>1049</v>
      </c>
      <c r="B90" s="3" t="s">
        <v>1050</v>
      </c>
      <c r="C90" s="4"/>
      <c r="D90" s="4"/>
      <c r="E90" s="14">
        <v>0</v>
      </c>
      <c r="F90" s="14" t="e">
        <f>E90/D90*100</f>
        <v>#DIV/0!</v>
      </c>
    </row>
    <row r="91" spans="1:6" ht="18" customHeight="1">
      <c r="A91" s="41">
        <v>426</v>
      </c>
      <c r="B91" s="3" t="s">
        <v>14</v>
      </c>
      <c r="C91" s="4">
        <v>85000</v>
      </c>
      <c r="D91" s="4">
        <v>85000</v>
      </c>
      <c r="E91" s="14">
        <f>E92</f>
        <v>24999</v>
      </c>
      <c r="F91" s="14">
        <f t="shared" si="4"/>
        <v>29.410588235294117</v>
      </c>
    </row>
    <row r="92" spans="1:6" ht="15" customHeight="1">
      <c r="A92" s="41">
        <v>4262</v>
      </c>
      <c r="B92" s="3" t="s">
        <v>15</v>
      </c>
      <c r="C92" s="4">
        <v>0</v>
      </c>
      <c r="D92" s="4">
        <v>0</v>
      </c>
      <c r="E92" s="14">
        <v>24999</v>
      </c>
      <c r="F92" s="14" t="e">
        <f t="shared" si="4"/>
        <v>#DIV/0!</v>
      </c>
    </row>
    <row r="93" spans="1:6" ht="30" customHeight="1">
      <c r="A93" s="249" t="s">
        <v>1144</v>
      </c>
      <c r="B93" s="249"/>
      <c r="C93" s="63">
        <f>C94</f>
        <v>1216000</v>
      </c>
      <c r="D93" s="63">
        <f>D94</f>
        <v>1328843</v>
      </c>
      <c r="E93" s="134">
        <f>E94</f>
        <v>1328841.26</v>
      </c>
      <c r="F93" s="14">
        <f t="shared" si="4"/>
        <v>99.99986905902352</v>
      </c>
    </row>
    <row r="94" spans="1:6" ht="25.5" customHeight="1">
      <c r="A94" s="239" t="s">
        <v>1258</v>
      </c>
      <c r="B94" s="246"/>
      <c r="C94" s="5">
        <f>C102+C115</f>
        <v>1216000</v>
      </c>
      <c r="D94" s="5">
        <f>D102+D115</f>
        <v>1328843</v>
      </c>
      <c r="E94" s="137">
        <f>E102+E115</f>
        <v>1328841.26</v>
      </c>
      <c r="F94" s="14">
        <f t="shared" si="2"/>
        <v>99.99986905902352</v>
      </c>
    </row>
    <row r="95" spans="1:6" ht="25.5" customHeight="1">
      <c r="A95" s="226" t="s">
        <v>1051</v>
      </c>
      <c r="B95" s="227"/>
      <c r="C95" s="64">
        <f>SUM(C96:C101)</f>
        <v>1216000</v>
      </c>
      <c r="D95" s="64">
        <f>SUM(D96:D101)</f>
        <v>1216000</v>
      </c>
      <c r="E95" s="135">
        <f>SUM(E96:E101)</f>
        <v>1328841.26</v>
      </c>
      <c r="F95" s="14">
        <f t="shared" si="2"/>
        <v>109.27970888157894</v>
      </c>
    </row>
    <row r="96" spans="1:6" ht="18" customHeight="1">
      <c r="A96" s="205" t="s">
        <v>1040</v>
      </c>
      <c r="B96" s="206"/>
      <c r="C96" s="4">
        <v>95000</v>
      </c>
      <c r="D96" s="4">
        <v>95000</v>
      </c>
      <c r="E96" s="14">
        <v>1500</v>
      </c>
      <c r="F96" s="14">
        <f t="shared" si="2"/>
        <v>1.5789473684210527</v>
      </c>
    </row>
    <row r="97" spans="1:6" ht="18" customHeight="1">
      <c r="A97" s="205" t="s">
        <v>1246</v>
      </c>
      <c r="B97" s="206"/>
      <c r="C97" s="4">
        <v>701000</v>
      </c>
      <c r="D97" s="4">
        <v>701000</v>
      </c>
      <c r="E97" s="14">
        <v>821962.14</v>
      </c>
      <c r="F97" s="14">
        <f t="shared" si="2"/>
        <v>117.2556547788873</v>
      </c>
    </row>
    <row r="98" spans="1:6" ht="18" customHeight="1">
      <c r="A98" s="205" t="s">
        <v>1250</v>
      </c>
      <c r="B98" s="206"/>
      <c r="C98" s="4">
        <v>350000</v>
      </c>
      <c r="D98" s="4">
        <v>350000</v>
      </c>
      <c r="E98" s="14">
        <v>435379.12</v>
      </c>
      <c r="F98" s="14">
        <f t="shared" si="2"/>
        <v>124.3940342857143</v>
      </c>
    </row>
    <row r="99" spans="1:6" ht="18" customHeight="1">
      <c r="A99" s="205" t="s">
        <v>1247</v>
      </c>
      <c r="B99" s="206"/>
      <c r="C99" s="4">
        <v>70000</v>
      </c>
      <c r="D99" s="4">
        <v>70000</v>
      </c>
      <c r="E99" s="14">
        <v>70000</v>
      </c>
      <c r="F99" s="14">
        <f t="shared" si="2"/>
        <v>100</v>
      </c>
    </row>
    <row r="100" spans="1:6" ht="18" customHeight="1">
      <c r="A100" s="205" t="s">
        <v>1248</v>
      </c>
      <c r="B100" s="206"/>
      <c r="C100" s="4">
        <v>0</v>
      </c>
      <c r="D100" s="4">
        <v>0</v>
      </c>
      <c r="E100" s="14">
        <v>0</v>
      </c>
      <c r="F100" s="14" t="e">
        <f t="shared" si="2"/>
        <v>#DIV/0!</v>
      </c>
    </row>
    <row r="101" spans="1:6" ht="18" customHeight="1">
      <c r="A101" s="205" t="s">
        <v>1253</v>
      </c>
      <c r="B101" s="206"/>
      <c r="C101" s="4">
        <v>0</v>
      </c>
      <c r="D101" s="4">
        <v>0</v>
      </c>
      <c r="E101" s="14">
        <v>0</v>
      </c>
      <c r="F101" s="14" t="e">
        <f t="shared" si="2"/>
        <v>#DIV/0!</v>
      </c>
    </row>
    <row r="102" spans="1:6" ht="21" customHeight="1">
      <c r="A102" s="41">
        <v>32</v>
      </c>
      <c r="B102" s="3" t="s">
        <v>62</v>
      </c>
      <c r="C102" s="4">
        <f>C103+C105+C111</f>
        <v>1186000</v>
      </c>
      <c r="D102" s="4">
        <f>D103+D105+D111</f>
        <v>1298843</v>
      </c>
      <c r="E102" s="14">
        <f>E103+E105+E111</f>
        <v>1298841.26</v>
      </c>
      <c r="F102" s="14">
        <f t="shared" si="2"/>
        <v>99.99986603461697</v>
      </c>
    </row>
    <row r="103" spans="1:6" ht="18" customHeight="1">
      <c r="A103" s="41">
        <v>322</v>
      </c>
      <c r="B103" s="3" t="s">
        <v>69</v>
      </c>
      <c r="C103" s="4">
        <v>10000</v>
      </c>
      <c r="D103" s="4">
        <v>13522</v>
      </c>
      <c r="E103" s="14">
        <f>SUM(E104:E104)</f>
        <v>13521.31</v>
      </c>
      <c r="F103" s="14">
        <f t="shared" si="2"/>
        <v>99.99489720455553</v>
      </c>
    </row>
    <row r="104" spans="1:6" ht="15" customHeight="1">
      <c r="A104" s="41">
        <v>3221</v>
      </c>
      <c r="B104" s="3" t="s">
        <v>606</v>
      </c>
      <c r="C104" s="4"/>
      <c r="D104" s="4"/>
      <c r="E104" s="14">
        <v>13521.31</v>
      </c>
      <c r="F104" s="14" t="e">
        <f t="shared" si="2"/>
        <v>#DIV/0!</v>
      </c>
    </row>
    <row r="105" spans="1:6" ht="18" customHeight="1">
      <c r="A105" s="41">
        <v>323</v>
      </c>
      <c r="B105" s="3" t="s">
        <v>71</v>
      </c>
      <c r="C105" s="4">
        <v>1111000</v>
      </c>
      <c r="D105" s="4">
        <v>1186814</v>
      </c>
      <c r="E105" s="14">
        <f>SUM(E106:E110)</f>
        <v>1186813.15</v>
      </c>
      <c r="F105" s="14">
        <f t="shared" si="2"/>
        <v>99.99992837967869</v>
      </c>
    </row>
    <row r="106" spans="1:6" ht="15" customHeight="1">
      <c r="A106" s="41" t="s">
        <v>714</v>
      </c>
      <c r="B106" s="3" t="s">
        <v>22</v>
      </c>
      <c r="C106" s="4"/>
      <c r="D106" s="4"/>
      <c r="E106" s="14">
        <v>1500</v>
      </c>
      <c r="F106" s="14" t="e">
        <f>E106/D106*100</f>
        <v>#DIV/0!</v>
      </c>
    </row>
    <row r="107" spans="1:6" ht="15" customHeight="1">
      <c r="A107" s="41">
        <v>3233</v>
      </c>
      <c r="B107" s="3" t="s">
        <v>100</v>
      </c>
      <c r="C107" s="4"/>
      <c r="D107" s="4"/>
      <c r="E107" s="14">
        <v>71594.5</v>
      </c>
      <c r="F107" s="14" t="e">
        <f t="shared" si="2"/>
        <v>#DIV/0!</v>
      </c>
    </row>
    <row r="108" spans="1:6" ht="15" customHeight="1">
      <c r="A108" s="41" t="s">
        <v>600</v>
      </c>
      <c r="B108" s="3" t="s">
        <v>601</v>
      </c>
      <c r="C108" s="4"/>
      <c r="D108" s="4"/>
      <c r="E108" s="14">
        <v>12600</v>
      </c>
      <c r="F108" s="14" t="e">
        <f>E108/D108*100</f>
        <v>#DIV/0!</v>
      </c>
    </row>
    <row r="109" spans="1:6" ht="15" customHeight="1">
      <c r="A109" s="41">
        <v>3237</v>
      </c>
      <c r="B109" s="3" t="s">
        <v>101</v>
      </c>
      <c r="C109" s="4"/>
      <c r="D109" s="4"/>
      <c r="E109" s="14">
        <v>626400.42</v>
      </c>
      <c r="F109" s="14" t="e">
        <f>E109/D109*100</f>
        <v>#DIV/0!</v>
      </c>
    </row>
    <row r="110" spans="1:6" ht="15" customHeight="1">
      <c r="A110" s="41" t="s">
        <v>340</v>
      </c>
      <c r="B110" s="3" t="s">
        <v>154</v>
      </c>
      <c r="C110" s="4"/>
      <c r="D110" s="4"/>
      <c r="E110" s="14">
        <v>474718.23</v>
      </c>
      <c r="F110" s="14" t="e">
        <f t="shared" si="2"/>
        <v>#DIV/0!</v>
      </c>
    </row>
    <row r="111" spans="1:6" ht="18" customHeight="1">
      <c r="A111" s="41">
        <v>329</v>
      </c>
      <c r="B111" s="3" t="s">
        <v>141</v>
      </c>
      <c r="C111" s="4">
        <v>65000</v>
      </c>
      <c r="D111" s="4">
        <v>98507</v>
      </c>
      <c r="E111" s="14">
        <f>SUM(E112:E114)</f>
        <v>98506.79999999999</v>
      </c>
      <c r="F111" s="14">
        <f t="shared" si="2"/>
        <v>99.99979696874333</v>
      </c>
    </row>
    <row r="112" spans="1:6" ht="15" customHeight="1">
      <c r="A112" s="41" t="s">
        <v>721</v>
      </c>
      <c r="B112" s="3" t="s">
        <v>4</v>
      </c>
      <c r="C112" s="4"/>
      <c r="D112" s="4"/>
      <c r="E112" s="14">
        <v>0</v>
      </c>
      <c r="F112" s="14" t="e">
        <f>E112/D112*100</f>
        <v>#DIV/0!</v>
      </c>
    </row>
    <row r="113" spans="1:6" ht="15" customHeight="1">
      <c r="A113" s="41">
        <v>3293</v>
      </c>
      <c r="B113" s="3" t="s">
        <v>103</v>
      </c>
      <c r="C113" s="4"/>
      <c r="D113" s="4"/>
      <c r="E113" s="14">
        <v>82050.15</v>
      </c>
      <c r="F113" s="14" t="e">
        <f t="shared" si="2"/>
        <v>#DIV/0!</v>
      </c>
    </row>
    <row r="114" spans="1:6" ht="15" customHeight="1">
      <c r="A114" s="41">
        <v>3299</v>
      </c>
      <c r="B114" s="3" t="s">
        <v>104</v>
      </c>
      <c r="C114" s="4"/>
      <c r="D114" s="4"/>
      <c r="E114" s="14">
        <v>16456.65</v>
      </c>
      <c r="F114" s="14" t="e">
        <f t="shared" si="2"/>
        <v>#DIV/0!</v>
      </c>
    </row>
    <row r="115" spans="1:6" ht="21" customHeight="1">
      <c r="A115" s="41">
        <v>38</v>
      </c>
      <c r="B115" s="72" t="s">
        <v>559</v>
      </c>
      <c r="C115" s="4">
        <f aca="true" t="shared" si="5" ref="C115:E116">C116</f>
        <v>30000</v>
      </c>
      <c r="D115" s="4">
        <f t="shared" si="5"/>
        <v>30000</v>
      </c>
      <c r="E115" s="14">
        <f t="shared" si="5"/>
        <v>30000</v>
      </c>
      <c r="F115" s="14">
        <f t="shared" si="2"/>
        <v>100</v>
      </c>
    </row>
    <row r="116" spans="1:6" ht="18" customHeight="1">
      <c r="A116" s="41">
        <v>381</v>
      </c>
      <c r="B116" s="72" t="s">
        <v>66</v>
      </c>
      <c r="C116" s="4">
        <v>30000</v>
      </c>
      <c r="D116" s="4">
        <v>30000</v>
      </c>
      <c r="E116" s="14">
        <f t="shared" si="5"/>
        <v>30000</v>
      </c>
      <c r="F116" s="14">
        <f t="shared" si="2"/>
        <v>100</v>
      </c>
    </row>
    <row r="117" spans="1:6" ht="15" customHeight="1">
      <c r="A117" s="41">
        <v>3811</v>
      </c>
      <c r="B117" s="74" t="s">
        <v>1008</v>
      </c>
      <c r="C117" s="4">
        <v>0</v>
      </c>
      <c r="D117" s="4"/>
      <c r="E117" s="14">
        <v>30000</v>
      </c>
      <c r="F117" s="14" t="e">
        <f t="shared" si="2"/>
        <v>#DIV/0!</v>
      </c>
    </row>
    <row r="118" spans="1:6" ht="30" customHeight="1">
      <c r="A118" s="249" t="s">
        <v>677</v>
      </c>
      <c r="B118" s="249"/>
      <c r="C118" s="63">
        <f>C119</f>
        <v>1565000</v>
      </c>
      <c r="D118" s="63">
        <f>D119</f>
        <v>1629428</v>
      </c>
      <c r="E118" s="134">
        <f>E119</f>
        <v>1529426.8900000001</v>
      </c>
      <c r="F118" s="14">
        <f>E118/D118*100</f>
        <v>93.86280891208449</v>
      </c>
    </row>
    <row r="119" spans="1:6" ht="25.5" customHeight="1">
      <c r="A119" s="247" t="s">
        <v>678</v>
      </c>
      <c r="B119" s="248"/>
      <c r="C119" s="5">
        <f>C127+C141</f>
        <v>1565000</v>
      </c>
      <c r="D119" s="5">
        <f>D127+D141</f>
        <v>1629428</v>
      </c>
      <c r="E119" s="137">
        <f>E127+E141</f>
        <v>1529426.8900000001</v>
      </c>
      <c r="F119" s="14">
        <f t="shared" si="2"/>
        <v>93.86280891208449</v>
      </c>
    </row>
    <row r="120" spans="1:6" ht="25.5" customHeight="1">
      <c r="A120" s="226" t="s">
        <v>1052</v>
      </c>
      <c r="B120" s="227"/>
      <c r="C120" s="64">
        <f>SUM(C121:C126)</f>
        <v>1565000</v>
      </c>
      <c r="D120" s="64">
        <f>SUM(D121:D126)</f>
        <v>1565000</v>
      </c>
      <c r="E120" s="135">
        <f>SUM(E121:E126)</f>
        <v>1529426.89</v>
      </c>
      <c r="F120" s="14">
        <f aca="true" t="shared" si="6" ref="F120:F126">E120/D120*100</f>
        <v>97.72695782747604</v>
      </c>
    </row>
    <row r="121" spans="1:6" ht="18" customHeight="1">
      <c r="A121" s="205" t="s">
        <v>1040</v>
      </c>
      <c r="B121" s="206"/>
      <c r="C121" s="4">
        <v>1565000</v>
      </c>
      <c r="D121" s="4">
        <v>1565000</v>
      </c>
      <c r="E121" s="14">
        <v>1529426.89</v>
      </c>
      <c r="F121" s="14">
        <f t="shared" si="6"/>
        <v>97.72695782747604</v>
      </c>
    </row>
    <row r="122" spans="1:6" ht="18" customHeight="1">
      <c r="A122" s="205" t="s">
        <v>1246</v>
      </c>
      <c r="B122" s="206"/>
      <c r="C122" s="4">
        <v>0</v>
      </c>
      <c r="D122" s="4">
        <v>0</v>
      </c>
      <c r="E122" s="14">
        <v>0</v>
      </c>
      <c r="F122" s="14" t="e">
        <f t="shared" si="6"/>
        <v>#DIV/0!</v>
      </c>
    </row>
    <row r="123" spans="1:6" ht="18" customHeight="1">
      <c r="A123" s="205" t="s">
        <v>1250</v>
      </c>
      <c r="B123" s="206"/>
      <c r="C123" s="4">
        <v>0</v>
      </c>
      <c r="D123" s="4">
        <v>0</v>
      </c>
      <c r="E123" s="14">
        <v>0</v>
      </c>
      <c r="F123" s="14" t="e">
        <f t="shared" si="6"/>
        <v>#DIV/0!</v>
      </c>
    </row>
    <row r="124" spans="1:6" ht="18" customHeight="1">
      <c r="A124" s="205" t="s">
        <v>1247</v>
      </c>
      <c r="B124" s="206"/>
      <c r="C124" s="4">
        <v>0</v>
      </c>
      <c r="D124" s="4">
        <v>0</v>
      </c>
      <c r="E124" s="14">
        <v>0</v>
      </c>
      <c r="F124" s="14" t="e">
        <f t="shared" si="6"/>
        <v>#DIV/0!</v>
      </c>
    </row>
    <row r="125" spans="1:6" ht="18" customHeight="1">
      <c r="A125" s="205" t="s">
        <v>1248</v>
      </c>
      <c r="B125" s="206"/>
      <c r="C125" s="4">
        <v>0</v>
      </c>
      <c r="D125" s="4">
        <v>0</v>
      </c>
      <c r="E125" s="14">
        <v>0</v>
      </c>
      <c r="F125" s="14" t="e">
        <f t="shared" si="6"/>
        <v>#DIV/0!</v>
      </c>
    </row>
    <row r="126" spans="1:6" ht="18" customHeight="1">
      <c r="A126" s="205" t="s">
        <v>1253</v>
      </c>
      <c r="B126" s="206"/>
      <c r="C126" s="4">
        <v>0</v>
      </c>
      <c r="D126" s="4">
        <v>0</v>
      </c>
      <c r="E126" s="14">
        <v>0</v>
      </c>
      <c r="F126" s="14" t="e">
        <f t="shared" si="6"/>
        <v>#DIV/0!</v>
      </c>
    </row>
    <row r="127" spans="1:6" ht="21" customHeight="1">
      <c r="A127" s="41">
        <v>32</v>
      </c>
      <c r="B127" s="3" t="s">
        <v>273</v>
      </c>
      <c r="C127" s="4">
        <f>C128+C133+C135</f>
        <v>1465000</v>
      </c>
      <c r="D127" s="4">
        <f>D128+D133+D135</f>
        <v>1529428</v>
      </c>
      <c r="E127" s="14">
        <f>E128+E133+E135</f>
        <v>1529426.8900000001</v>
      </c>
      <c r="F127" s="14">
        <f t="shared" si="2"/>
        <v>99.99992742384735</v>
      </c>
    </row>
    <row r="128" spans="1:6" ht="18" customHeight="1">
      <c r="A128" s="41">
        <v>323</v>
      </c>
      <c r="B128" s="3" t="s">
        <v>0</v>
      </c>
      <c r="C128" s="4">
        <v>1050000</v>
      </c>
      <c r="D128" s="4">
        <v>1066715</v>
      </c>
      <c r="E128" s="14">
        <f>SUM(E129:E132)</f>
        <v>1066714.54</v>
      </c>
      <c r="F128" s="14">
        <f t="shared" si="2"/>
        <v>99.99995687695402</v>
      </c>
    </row>
    <row r="129" spans="1:6" ht="15" customHeight="1">
      <c r="A129" s="41">
        <v>3233</v>
      </c>
      <c r="B129" s="3" t="s">
        <v>1</v>
      </c>
      <c r="C129" s="4"/>
      <c r="D129" s="4"/>
      <c r="E129" s="14">
        <v>123860.26</v>
      </c>
      <c r="F129" s="14" t="e">
        <f t="shared" si="2"/>
        <v>#DIV/0!</v>
      </c>
    </row>
    <row r="130" spans="1:6" ht="15" customHeight="1">
      <c r="A130" s="41" t="s">
        <v>34</v>
      </c>
      <c r="B130" s="3" t="s">
        <v>35</v>
      </c>
      <c r="C130" s="4"/>
      <c r="D130" s="4"/>
      <c r="E130" s="14">
        <v>622844.96</v>
      </c>
      <c r="F130" s="14" t="e">
        <f t="shared" si="2"/>
        <v>#DIV/0!</v>
      </c>
    </row>
    <row r="131" spans="1:6" ht="15" customHeight="1">
      <c r="A131" s="41" t="s">
        <v>679</v>
      </c>
      <c r="B131" s="3" t="s">
        <v>573</v>
      </c>
      <c r="C131" s="4"/>
      <c r="D131" s="4"/>
      <c r="E131" s="14">
        <v>0</v>
      </c>
      <c r="F131" s="14" t="e">
        <f>E131/D131*100</f>
        <v>#DIV/0!</v>
      </c>
    </row>
    <row r="132" spans="1:6" ht="15" customHeight="1">
      <c r="A132" s="41">
        <v>3239</v>
      </c>
      <c r="B132" s="3" t="s">
        <v>2</v>
      </c>
      <c r="C132" s="4"/>
      <c r="D132" s="4"/>
      <c r="E132" s="14">
        <v>320009.32</v>
      </c>
      <c r="F132" s="14" t="e">
        <f t="shared" si="2"/>
        <v>#DIV/0!</v>
      </c>
    </row>
    <row r="133" spans="1:6" ht="18" customHeight="1">
      <c r="A133" s="41" t="s">
        <v>302</v>
      </c>
      <c r="B133" s="68" t="s">
        <v>303</v>
      </c>
      <c r="C133" s="4">
        <v>0</v>
      </c>
      <c r="D133" s="4">
        <v>0</v>
      </c>
      <c r="E133" s="14">
        <f>E134</f>
        <v>0</v>
      </c>
      <c r="F133" s="14" t="e">
        <f>E133/D133*100</f>
        <v>#DIV/0!</v>
      </c>
    </row>
    <row r="134" spans="1:6" ht="15" customHeight="1">
      <c r="A134" s="41" t="s">
        <v>304</v>
      </c>
      <c r="B134" s="72" t="s">
        <v>345</v>
      </c>
      <c r="C134" s="4"/>
      <c r="D134" s="4"/>
      <c r="E134" s="14">
        <v>0</v>
      </c>
      <c r="F134" s="14" t="e">
        <f>E134/D134*100</f>
        <v>#DIV/0!</v>
      </c>
    </row>
    <row r="135" spans="1:6" ht="18" customHeight="1">
      <c r="A135" s="41">
        <v>329</v>
      </c>
      <c r="B135" s="3" t="s">
        <v>3</v>
      </c>
      <c r="C135" s="4">
        <v>415000</v>
      </c>
      <c r="D135" s="4">
        <v>462713</v>
      </c>
      <c r="E135" s="14">
        <f>SUM(E136:E140)</f>
        <v>462712.35</v>
      </c>
      <c r="F135" s="14">
        <f t="shared" si="2"/>
        <v>99.99985952415427</v>
      </c>
    </row>
    <row r="136" spans="1:6" ht="15" customHeight="1">
      <c r="A136" s="41">
        <v>3292</v>
      </c>
      <c r="B136" s="3" t="s">
        <v>4</v>
      </c>
      <c r="C136" s="4"/>
      <c r="D136" s="4"/>
      <c r="E136" s="14">
        <v>72094.84</v>
      </c>
      <c r="F136" s="14" t="e">
        <f t="shared" si="2"/>
        <v>#DIV/0!</v>
      </c>
    </row>
    <row r="137" spans="1:6" ht="15" customHeight="1">
      <c r="A137" s="41">
        <v>3294</v>
      </c>
      <c r="B137" s="3" t="s">
        <v>602</v>
      </c>
      <c r="C137" s="4"/>
      <c r="D137" s="4"/>
      <c r="E137" s="14">
        <v>64939.88</v>
      </c>
      <c r="F137" s="14" t="e">
        <f t="shared" si="2"/>
        <v>#DIV/0!</v>
      </c>
    </row>
    <row r="138" spans="1:6" ht="15" customHeight="1">
      <c r="A138" s="41" t="s">
        <v>333</v>
      </c>
      <c r="B138" s="3" t="s">
        <v>337</v>
      </c>
      <c r="C138" s="4"/>
      <c r="D138" s="4"/>
      <c r="E138" s="14">
        <v>139676.78</v>
      </c>
      <c r="F138" s="14" t="e">
        <f t="shared" si="2"/>
        <v>#DIV/0!</v>
      </c>
    </row>
    <row r="139" spans="1:6" ht="15" customHeight="1">
      <c r="A139" s="41" t="s">
        <v>680</v>
      </c>
      <c r="B139" s="3" t="s">
        <v>681</v>
      </c>
      <c r="C139" s="4"/>
      <c r="D139" s="4"/>
      <c r="E139" s="14">
        <v>2256.25</v>
      </c>
      <c r="F139" s="14" t="e">
        <f>E139/D139*100</f>
        <v>#DIV/0!</v>
      </c>
    </row>
    <row r="140" spans="1:6" ht="15" customHeight="1">
      <c r="A140" s="41">
        <v>3299</v>
      </c>
      <c r="B140" s="3" t="s">
        <v>5</v>
      </c>
      <c r="C140" s="4"/>
      <c r="D140" s="4"/>
      <c r="E140" s="14">
        <v>183744.6</v>
      </c>
      <c r="F140" s="14" t="e">
        <f t="shared" si="2"/>
        <v>#DIV/0!</v>
      </c>
    </row>
    <row r="141" spans="1:6" ht="21" customHeight="1">
      <c r="A141" s="41">
        <v>38</v>
      </c>
      <c r="B141" s="3" t="s">
        <v>6</v>
      </c>
      <c r="C141" s="4">
        <f>C142+C144</f>
        <v>100000</v>
      </c>
      <c r="D141" s="4">
        <f>D142+D144</f>
        <v>100000</v>
      </c>
      <c r="E141" s="14">
        <f>E142+E144</f>
        <v>0</v>
      </c>
      <c r="F141" s="14">
        <f aca="true" t="shared" si="7" ref="F141:F180">E141/D141*100</f>
        <v>0</v>
      </c>
    </row>
    <row r="142" spans="1:6" ht="18" customHeight="1">
      <c r="A142" s="41" t="s">
        <v>1001</v>
      </c>
      <c r="B142" s="3" t="s">
        <v>1003</v>
      </c>
      <c r="C142" s="4">
        <v>0</v>
      </c>
      <c r="D142" s="4">
        <v>0</v>
      </c>
      <c r="E142" s="14">
        <f>E143</f>
        <v>0</v>
      </c>
      <c r="F142" s="14" t="e">
        <f t="shared" si="7"/>
        <v>#DIV/0!</v>
      </c>
    </row>
    <row r="143" spans="1:6" ht="15" customHeight="1">
      <c r="A143" s="41" t="s">
        <v>1002</v>
      </c>
      <c r="B143" s="3" t="s">
        <v>1004</v>
      </c>
      <c r="C143" s="4"/>
      <c r="D143" s="4"/>
      <c r="E143" s="14">
        <v>0</v>
      </c>
      <c r="F143" s="14" t="e">
        <f t="shared" si="7"/>
        <v>#DIV/0!</v>
      </c>
    </row>
    <row r="144" spans="1:6" ht="18" customHeight="1">
      <c r="A144" s="41">
        <v>385</v>
      </c>
      <c r="B144" s="3" t="s">
        <v>7</v>
      </c>
      <c r="C144" s="4">
        <v>100000</v>
      </c>
      <c r="D144" s="4">
        <v>100000</v>
      </c>
      <c r="E144" s="14">
        <f>E145</f>
        <v>0</v>
      </c>
      <c r="F144" s="14">
        <f t="shared" si="7"/>
        <v>0</v>
      </c>
    </row>
    <row r="145" spans="1:6" ht="15" customHeight="1">
      <c r="A145" s="41">
        <v>3851</v>
      </c>
      <c r="B145" s="3" t="s">
        <v>8</v>
      </c>
      <c r="C145" s="4"/>
      <c r="D145" s="4"/>
      <c r="E145" s="14">
        <v>0</v>
      </c>
      <c r="F145" s="14" t="e">
        <f t="shared" si="7"/>
        <v>#DIV/0!</v>
      </c>
    </row>
    <row r="146" spans="1:6" ht="30" customHeight="1">
      <c r="A146" s="232" t="s">
        <v>1259</v>
      </c>
      <c r="B146" s="233"/>
      <c r="C146" s="63">
        <f>C147+C163</f>
        <v>2836599</v>
      </c>
      <c r="D146" s="63">
        <f>D147+D163</f>
        <v>2836599</v>
      </c>
      <c r="E146" s="134">
        <f>E147+E163</f>
        <v>2774109.9400000004</v>
      </c>
      <c r="F146" s="14">
        <f t="shared" si="7"/>
        <v>97.79704286718004</v>
      </c>
    </row>
    <row r="147" spans="1:6" ht="25.5" customHeight="1">
      <c r="A147" s="230" t="s">
        <v>1260</v>
      </c>
      <c r="B147" s="231"/>
      <c r="C147" s="5">
        <f>C155+C158</f>
        <v>2722599</v>
      </c>
      <c r="D147" s="5">
        <f>D155+D158</f>
        <v>2722599</v>
      </c>
      <c r="E147" s="137">
        <f>E155+E158</f>
        <v>2720109.7100000004</v>
      </c>
      <c r="F147" s="14">
        <f aca="true" t="shared" si="8" ref="F147:F162">E147/D147*100</f>
        <v>99.90856934862609</v>
      </c>
    </row>
    <row r="148" spans="1:6" ht="25.5" customHeight="1">
      <c r="A148" s="226" t="s">
        <v>1261</v>
      </c>
      <c r="B148" s="227"/>
      <c r="C148" s="64">
        <f>SUM(C149:C154)</f>
        <v>2722599</v>
      </c>
      <c r="D148" s="64">
        <f>SUM(D149:D154)</f>
        <v>2722599</v>
      </c>
      <c r="E148" s="135">
        <f>SUM(E149:E154)</f>
        <v>2720109.71</v>
      </c>
      <c r="F148" s="14">
        <f t="shared" si="8"/>
        <v>99.90856934862607</v>
      </c>
    </row>
    <row r="149" spans="1:6" ht="18" customHeight="1">
      <c r="A149" s="205" t="s">
        <v>1040</v>
      </c>
      <c r="B149" s="206"/>
      <c r="C149" s="4">
        <v>125906</v>
      </c>
      <c r="D149" s="4">
        <v>125906</v>
      </c>
      <c r="E149" s="14">
        <v>2720109.71</v>
      </c>
      <c r="F149" s="14">
        <f t="shared" si="8"/>
        <v>2160.4289787619336</v>
      </c>
    </row>
    <row r="150" spans="1:6" ht="18" customHeight="1">
      <c r="A150" s="205" t="s">
        <v>1246</v>
      </c>
      <c r="B150" s="206"/>
      <c r="C150" s="4">
        <v>0</v>
      </c>
      <c r="D150" s="4">
        <v>0</v>
      </c>
      <c r="E150" s="14">
        <v>0</v>
      </c>
      <c r="F150" s="14" t="e">
        <f t="shared" si="8"/>
        <v>#DIV/0!</v>
      </c>
    </row>
    <row r="151" spans="1:6" ht="18" customHeight="1">
      <c r="A151" s="205" t="s">
        <v>1250</v>
      </c>
      <c r="B151" s="206"/>
      <c r="C151" s="4">
        <v>0</v>
      </c>
      <c r="D151" s="4">
        <v>0</v>
      </c>
      <c r="E151" s="14">
        <v>0</v>
      </c>
      <c r="F151" s="14" t="e">
        <f t="shared" si="8"/>
        <v>#DIV/0!</v>
      </c>
    </row>
    <row r="152" spans="1:6" ht="18" customHeight="1">
      <c r="A152" s="205" t="s">
        <v>1247</v>
      </c>
      <c r="B152" s="206"/>
      <c r="C152" s="4">
        <v>0</v>
      </c>
      <c r="D152" s="4">
        <v>0</v>
      </c>
      <c r="E152" s="14">
        <v>0</v>
      </c>
      <c r="F152" s="14" t="e">
        <f t="shared" si="8"/>
        <v>#DIV/0!</v>
      </c>
    </row>
    <row r="153" spans="1:6" ht="18" customHeight="1">
      <c r="A153" s="205" t="s">
        <v>1248</v>
      </c>
      <c r="B153" s="206"/>
      <c r="C153" s="4">
        <v>0</v>
      </c>
      <c r="D153" s="4">
        <v>0</v>
      </c>
      <c r="E153" s="14">
        <v>0</v>
      </c>
      <c r="F153" s="14" t="e">
        <f t="shared" si="8"/>
        <v>#DIV/0!</v>
      </c>
    </row>
    <row r="154" spans="1:6" ht="18" customHeight="1">
      <c r="A154" s="205" t="s">
        <v>1253</v>
      </c>
      <c r="B154" s="206"/>
      <c r="C154" s="4">
        <v>2596693</v>
      </c>
      <c r="D154" s="4">
        <v>2596693</v>
      </c>
      <c r="E154" s="14">
        <v>0</v>
      </c>
      <c r="F154" s="14">
        <f t="shared" si="8"/>
        <v>0</v>
      </c>
    </row>
    <row r="155" spans="1:6" ht="21" customHeight="1">
      <c r="A155" s="41" t="s">
        <v>810</v>
      </c>
      <c r="B155" s="19" t="s">
        <v>1350</v>
      </c>
      <c r="C155" s="4">
        <f>C156</f>
        <v>2689599</v>
      </c>
      <c r="D155" s="4">
        <f>D156</f>
        <v>2689599</v>
      </c>
      <c r="E155" s="14">
        <f>E156</f>
        <v>2689598.97</v>
      </c>
      <c r="F155" s="14">
        <f t="shared" si="8"/>
        <v>99.9999988845921</v>
      </c>
    </row>
    <row r="156" spans="1:6" ht="18" customHeight="1">
      <c r="A156" s="41" t="s">
        <v>1351</v>
      </c>
      <c r="B156" s="3" t="s">
        <v>1352</v>
      </c>
      <c r="C156" s="4">
        <v>2689599</v>
      </c>
      <c r="D156" s="4">
        <v>2689599</v>
      </c>
      <c r="E156" s="14">
        <f>E157</f>
        <v>2689598.97</v>
      </c>
      <c r="F156" s="14">
        <f>E156/D156*100</f>
        <v>99.9999988845921</v>
      </c>
    </row>
    <row r="157" spans="1:6" ht="24" customHeight="1">
      <c r="A157" s="41" t="s">
        <v>1353</v>
      </c>
      <c r="B157" s="150" t="s">
        <v>1354</v>
      </c>
      <c r="C157" s="4">
        <v>0</v>
      </c>
      <c r="D157" s="4">
        <v>0</v>
      </c>
      <c r="E157" s="14">
        <v>2689598.97</v>
      </c>
      <c r="F157" s="14" t="e">
        <f>E157/D157*100</f>
        <v>#DIV/0!</v>
      </c>
    </row>
    <row r="158" spans="1:6" ht="21" customHeight="1">
      <c r="A158" s="41" t="s">
        <v>1262</v>
      </c>
      <c r="B158" s="160" t="s">
        <v>1355</v>
      </c>
      <c r="C158" s="4">
        <f>C159+C161</f>
        <v>33000</v>
      </c>
      <c r="D158" s="4">
        <f>D159+D161</f>
        <v>33000</v>
      </c>
      <c r="E158" s="14">
        <f>E159+E161</f>
        <v>30510.74</v>
      </c>
      <c r="F158" s="14">
        <f>E158/D158*100</f>
        <v>92.45678787878788</v>
      </c>
    </row>
    <row r="159" spans="1:6" ht="33" customHeight="1">
      <c r="A159" s="41" t="s">
        <v>1356</v>
      </c>
      <c r="B159" s="160" t="s">
        <v>1357</v>
      </c>
      <c r="C159" s="4">
        <v>0</v>
      </c>
      <c r="D159" s="4">
        <f>D160</f>
        <v>0</v>
      </c>
      <c r="E159" s="14">
        <f>E160</f>
        <v>0</v>
      </c>
      <c r="F159" s="14" t="e">
        <f>E159/D159*100</f>
        <v>#DIV/0!</v>
      </c>
    </row>
    <row r="160" spans="1:6" ht="24" customHeight="1">
      <c r="A160" s="41" t="s">
        <v>1358</v>
      </c>
      <c r="B160" s="150" t="s">
        <v>1359</v>
      </c>
      <c r="C160" s="4"/>
      <c r="D160" s="4"/>
      <c r="E160" s="14">
        <v>0</v>
      </c>
      <c r="F160" s="14" t="e">
        <f>E160/D160*100</f>
        <v>#DIV/0!</v>
      </c>
    </row>
    <row r="161" spans="1:6" ht="21.75" customHeight="1">
      <c r="A161" s="41" t="s">
        <v>1360</v>
      </c>
      <c r="B161" s="160" t="s">
        <v>1361</v>
      </c>
      <c r="C161" s="4">
        <v>33000</v>
      </c>
      <c r="D161" s="4">
        <v>33000</v>
      </c>
      <c r="E161" s="14">
        <f>E162</f>
        <v>30510.74</v>
      </c>
      <c r="F161" s="14">
        <f t="shared" si="8"/>
        <v>92.45678787878788</v>
      </c>
    </row>
    <row r="162" spans="1:6" ht="24" customHeight="1">
      <c r="A162" s="41" t="s">
        <v>1362</v>
      </c>
      <c r="B162" s="150" t="s">
        <v>1363</v>
      </c>
      <c r="C162" s="4"/>
      <c r="D162" s="4"/>
      <c r="E162" s="14">
        <v>30510.74</v>
      </c>
      <c r="F162" s="14" t="e">
        <f t="shared" si="8"/>
        <v>#DIV/0!</v>
      </c>
    </row>
    <row r="163" spans="1:6" ht="25.5" customHeight="1">
      <c r="A163" s="230" t="s">
        <v>682</v>
      </c>
      <c r="B163" s="231"/>
      <c r="C163" s="5">
        <f>C171</f>
        <v>114000</v>
      </c>
      <c r="D163" s="5">
        <f>D171</f>
        <v>114000</v>
      </c>
      <c r="E163" s="137">
        <f>E171</f>
        <v>54000.23</v>
      </c>
      <c r="F163" s="14">
        <f t="shared" si="7"/>
        <v>47.368622807017545</v>
      </c>
    </row>
    <row r="164" spans="1:6" ht="25.5" customHeight="1">
      <c r="A164" s="226" t="s">
        <v>1053</v>
      </c>
      <c r="B164" s="227"/>
      <c r="C164" s="64">
        <f>SUM(C165:C170)</f>
        <v>114000</v>
      </c>
      <c r="D164" s="64">
        <f>SUM(D165:D170)</f>
        <v>114000</v>
      </c>
      <c r="E164" s="135">
        <f>SUM(E165:E170)</f>
        <v>54000.23</v>
      </c>
      <c r="F164" s="14">
        <f t="shared" si="7"/>
        <v>47.368622807017545</v>
      </c>
    </row>
    <row r="165" spans="1:6" ht="18" customHeight="1">
      <c r="A165" s="205" t="s">
        <v>1040</v>
      </c>
      <c r="B165" s="206"/>
      <c r="C165" s="4">
        <v>114000</v>
      </c>
      <c r="D165" s="4">
        <v>114000</v>
      </c>
      <c r="E165" s="14">
        <v>54000.23</v>
      </c>
      <c r="F165" s="14">
        <f t="shared" si="7"/>
        <v>47.368622807017545</v>
      </c>
    </row>
    <row r="166" spans="1:6" ht="18" customHeight="1">
      <c r="A166" s="205" t="s">
        <v>1246</v>
      </c>
      <c r="B166" s="206"/>
      <c r="C166" s="4">
        <v>0</v>
      </c>
      <c r="D166" s="4">
        <v>0</v>
      </c>
      <c r="E166" s="14">
        <v>0</v>
      </c>
      <c r="F166" s="14" t="e">
        <f t="shared" si="7"/>
        <v>#DIV/0!</v>
      </c>
    </row>
    <row r="167" spans="1:6" ht="18" customHeight="1">
      <c r="A167" s="205" t="s">
        <v>1250</v>
      </c>
      <c r="B167" s="206"/>
      <c r="C167" s="4">
        <v>0</v>
      </c>
      <c r="D167" s="4">
        <v>0</v>
      </c>
      <c r="E167" s="14">
        <v>0</v>
      </c>
      <c r="F167" s="14" t="e">
        <f t="shared" si="7"/>
        <v>#DIV/0!</v>
      </c>
    </row>
    <row r="168" spans="1:6" ht="18" customHeight="1">
      <c r="A168" s="205" t="s">
        <v>1247</v>
      </c>
      <c r="B168" s="206"/>
      <c r="C168" s="4">
        <v>0</v>
      </c>
      <c r="D168" s="4">
        <v>0</v>
      </c>
      <c r="E168" s="14">
        <v>0</v>
      </c>
      <c r="F168" s="14" t="e">
        <f t="shared" si="7"/>
        <v>#DIV/0!</v>
      </c>
    </row>
    <row r="169" spans="1:6" ht="18" customHeight="1">
      <c r="A169" s="205" t="s">
        <v>1248</v>
      </c>
      <c r="B169" s="206"/>
      <c r="C169" s="4">
        <v>0</v>
      </c>
      <c r="D169" s="4">
        <v>0</v>
      </c>
      <c r="E169" s="14">
        <v>0</v>
      </c>
      <c r="F169" s="14" t="e">
        <f t="shared" si="7"/>
        <v>#DIV/0!</v>
      </c>
    </row>
    <row r="170" spans="1:6" ht="18" customHeight="1">
      <c r="A170" s="205" t="s">
        <v>1253</v>
      </c>
      <c r="B170" s="206"/>
      <c r="C170" s="4">
        <v>0</v>
      </c>
      <c r="D170" s="4">
        <v>0</v>
      </c>
      <c r="E170" s="14">
        <v>0</v>
      </c>
      <c r="F170" s="14" t="e">
        <f t="shared" si="7"/>
        <v>#DIV/0!</v>
      </c>
    </row>
    <row r="171" spans="1:6" ht="21" customHeight="1">
      <c r="A171" s="41">
        <v>34</v>
      </c>
      <c r="B171" s="3" t="s">
        <v>58</v>
      </c>
      <c r="C171" s="4">
        <f>C172+C174</f>
        <v>114000</v>
      </c>
      <c r="D171" s="4">
        <f>D172+D174</f>
        <v>114000</v>
      </c>
      <c r="E171" s="14">
        <f>E172+E174</f>
        <v>54000.23</v>
      </c>
      <c r="F171" s="14">
        <f t="shared" si="7"/>
        <v>47.368622807017545</v>
      </c>
    </row>
    <row r="172" spans="1:6" ht="18" customHeight="1">
      <c r="A172" s="41" t="s">
        <v>1263</v>
      </c>
      <c r="B172" s="3" t="s">
        <v>1264</v>
      </c>
      <c r="C172" s="4">
        <v>2000</v>
      </c>
      <c r="D172" s="4">
        <v>2000</v>
      </c>
      <c r="E172" s="14">
        <f>E173</f>
        <v>107.94</v>
      </c>
      <c r="F172" s="14">
        <f>E172/D172*100</f>
        <v>5.396999999999999</v>
      </c>
    </row>
    <row r="173" spans="1:6" ht="15" customHeight="1">
      <c r="A173" s="41" t="s">
        <v>1377</v>
      </c>
      <c r="B173" s="3" t="s">
        <v>1378</v>
      </c>
      <c r="C173" s="4"/>
      <c r="D173" s="4"/>
      <c r="E173" s="14">
        <v>107.94</v>
      </c>
      <c r="F173" s="14" t="e">
        <f>E173/D173*100</f>
        <v>#DIV/0!</v>
      </c>
    </row>
    <row r="174" spans="1:6" ht="18" customHeight="1">
      <c r="A174" s="41">
        <v>343</v>
      </c>
      <c r="B174" s="3" t="s">
        <v>59</v>
      </c>
      <c r="C174" s="4">
        <v>112000</v>
      </c>
      <c r="D174" s="4">
        <v>112000</v>
      </c>
      <c r="E174" s="14">
        <f>SUM(E175:E178)</f>
        <v>53892.29</v>
      </c>
      <c r="F174" s="14">
        <f t="shared" si="7"/>
        <v>48.118116071428574</v>
      </c>
    </row>
    <row r="175" spans="1:6" ht="15" customHeight="1">
      <c r="A175" s="41">
        <v>3431</v>
      </c>
      <c r="B175" s="3" t="s">
        <v>60</v>
      </c>
      <c r="C175" s="4"/>
      <c r="D175" s="4"/>
      <c r="E175" s="14">
        <v>46048.98</v>
      </c>
      <c r="F175" s="14" t="e">
        <f t="shared" si="7"/>
        <v>#DIV/0!</v>
      </c>
    </row>
    <row r="176" spans="1:6" ht="15" customHeight="1">
      <c r="A176" s="41" t="s">
        <v>760</v>
      </c>
      <c r="B176" s="3" t="s">
        <v>761</v>
      </c>
      <c r="C176" s="4"/>
      <c r="D176" s="4"/>
      <c r="E176" s="14">
        <v>3275.03</v>
      </c>
      <c r="F176" s="14" t="e">
        <f t="shared" si="7"/>
        <v>#DIV/0!</v>
      </c>
    </row>
    <row r="177" spans="1:6" ht="15" customHeight="1">
      <c r="A177" s="41">
        <v>3433</v>
      </c>
      <c r="B177" s="3" t="s">
        <v>61</v>
      </c>
      <c r="C177" s="4"/>
      <c r="D177" s="4"/>
      <c r="E177" s="14">
        <v>268.28</v>
      </c>
      <c r="F177" s="14" t="e">
        <f t="shared" si="7"/>
        <v>#DIV/0!</v>
      </c>
    </row>
    <row r="178" spans="1:6" ht="15" customHeight="1">
      <c r="A178" s="41" t="s">
        <v>1379</v>
      </c>
      <c r="B178" s="3" t="s">
        <v>1380</v>
      </c>
      <c r="C178" s="4"/>
      <c r="D178" s="4"/>
      <c r="E178" s="14">
        <v>4300</v>
      </c>
      <c r="F178" s="14" t="e">
        <f>E178/D178*100</f>
        <v>#DIV/0!</v>
      </c>
    </row>
    <row r="179" spans="1:6" ht="30" customHeight="1">
      <c r="A179" s="241" t="s">
        <v>683</v>
      </c>
      <c r="B179" s="233"/>
      <c r="C179" s="63">
        <f>C180+C191+C204+C215+C226</f>
        <v>1930000</v>
      </c>
      <c r="D179" s="63">
        <f>D180+D191+D204+D215+D226</f>
        <v>1930000</v>
      </c>
      <c r="E179" s="134">
        <f>E180+E191+E204+E215+E226</f>
        <v>1841003.76</v>
      </c>
      <c r="F179" s="14">
        <f t="shared" si="7"/>
        <v>95.38879585492228</v>
      </c>
    </row>
    <row r="180" spans="1:6" ht="25.5" customHeight="1">
      <c r="A180" s="230" t="s">
        <v>684</v>
      </c>
      <c r="B180" s="231"/>
      <c r="C180" s="5">
        <f>C188</f>
        <v>15000</v>
      </c>
      <c r="D180" s="5">
        <f>D188</f>
        <v>15000</v>
      </c>
      <c r="E180" s="137">
        <f>E188</f>
        <v>7500</v>
      </c>
      <c r="F180" s="14">
        <f t="shared" si="7"/>
        <v>50</v>
      </c>
    </row>
    <row r="181" spans="1:6" ht="25.5" customHeight="1">
      <c r="A181" s="226" t="s">
        <v>1054</v>
      </c>
      <c r="B181" s="227"/>
      <c r="C181" s="64">
        <f>SUM(C182:C187)</f>
        <v>15000</v>
      </c>
      <c r="D181" s="64">
        <f>SUM(D182:D187)</f>
        <v>15000</v>
      </c>
      <c r="E181" s="135">
        <f>SUM(E182:E187)</f>
        <v>7500</v>
      </c>
      <c r="F181" s="14">
        <f aca="true" t="shared" si="9" ref="F181:F187">E181/D181*100</f>
        <v>50</v>
      </c>
    </row>
    <row r="182" spans="1:6" ht="18" customHeight="1">
      <c r="A182" s="205" t="s">
        <v>1040</v>
      </c>
      <c r="B182" s="206"/>
      <c r="C182" s="4">
        <v>15000</v>
      </c>
      <c r="D182" s="4">
        <v>15000</v>
      </c>
      <c r="E182" s="14">
        <v>7500</v>
      </c>
      <c r="F182" s="14">
        <f t="shared" si="9"/>
        <v>50</v>
      </c>
    </row>
    <row r="183" spans="1:6" ht="18" customHeight="1">
      <c r="A183" s="205" t="s">
        <v>1246</v>
      </c>
      <c r="B183" s="206"/>
      <c r="C183" s="4">
        <v>0</v>
      </c>
      <c r="D183" s="4">
        <v>0</v>
      </c>
      <c r="E183" s="14">
        <v>0</v>
      </c>
      <c r="F183" s="14" t="e">
        <f t="shared" si="9"/>
        <v>#DIV/0!</v>
      </c>
    </row>
    <row r="184" spans="1:6" ht="18" customHeight="1">
      <c r="A184" s="205" t="s">
        <v>1250</v>
      </c>
      <c r="B184" s="206"/>
      <c r="C184" s="4">
        <v>0</v>
      </c>
      <c r="D184" s="4">
        <v>0</v>
      </c>
      <c r="E184" s="14">
        <v>0</v>
      </c>
      <c r="F184" s="14" t="e">
        <f t="shared" si="9"/>
        <v>#DIV/0!</v>
      </c>
    </row>
    <row r="185" spans="1:6" ht="18" customHeight="1">
      <c r="A185" s="205" t="s">
        <v>1247</v>
      </c>
      <c r="B185" s="206"/>
      <c r="C185" s="4">
        <v>0</v>
      </c>
      <c r="D185" s="4">
        <v>0</v>
      </c>
      <c r="E185" s="14">
        <v>0</v>
      </c>
      <c r="F185" s="14" t="e">
        <f t="shared" si="9"/>
        <v>#DIV/0!</v>
      </c>
    </row>
    <row r="186" spans="1:6" ht="18" customHeight="1">
      <c r="A186" s="205" t="s">
        <v>1248</v>
      </c>
      <c r="B186" s="206"/>
      <c r="C186" s="4">
        <v>0</v>
      </c>
      <c r="D186" s="4">
        <v>0</v>
      </c>
      <c r="E186" s="14">
        <v>0</v>
      </c>
      <c r="F186" s="14" t="e">
        <f t="shared" si="9"/>
        <v>#DIV/0!</v>
      </c>
    </row>
    <row r="187" spans="1:6" ht="18" customHeight="1">
      <c r="A187" s="205" t="s">
        <v>1253</v>
      </c>
      <c r="B187" s="206"/>
      <c r="C187" s="4">
        <v>0</v>
      </c>
      <c r="D187" s="4">
        <v>0</v>
      </c>
      <c r="E187" s="14">
        <v>0</v>
      </c>
      <c r="F187" s="14" t="e">
        <f t="shared" si="9"/>
        <v>#DIV/0!</v>
      </c>
    </row>
    <row r="188" spans="1:6" ht="21" customHeight="1">
      <c r="A188" s="41">
        <v>32</v>
      </c>
      <c r="B188" s="72" t="s">
        <v>62</v>
      </c>
      <c r="C188" s="4">
        <f>C189</f>
        <v>15000</v>
      </c>
      <c r="D188" s="4">
        <f>D189</f>
        <v>15000</v>
      </c>
      <c r="E188" s="14">
        <f>E189</f>
        <v>7500</v>
      </c>
      <c r="F188" s="14">
        <f>E188/D188*100</f>
        <v>50</v>
      </c>
    </row>
    <row r="189" spans="1:6" ht="18" customHeight="1">
      <c r="A189" s="41">
        <v>329</v>
      </c>
      <c r="B189" s="72" t="s">
        <v>63</v>
      </c>
      <c r="C189" s="4">
        <v>15000</v>
      </c>
      <c r="D189" s="4">
        <v>15000</v>
      </c>
      <c r="E189" s="14">
        <f>SUM(E190:E190)</f>
        <v>7500</v>
      </c>
      <c r="F189" s="14">
        <f>E189/D189*100</f>
        <v>50</v>
      </c>
    </row>
    <row r="190" spans="1:6" ht="15" customHeight="1">
      <c r="A190" s="41">
        <v>3299</v>
      </c>
      <c r="B190" s="72" t="s">
        <v>64</v>
      </c>
      <c r="C190" s="4">
        <v>0</v>
      </c>
      <c r="D190" s="4">
        <v>0</v>
      </c>
      <c r="E190" s="14">
        <v>7500</v>
      </c>
      <c r="F190" s="14" t="e">
        <f>E190/D190*100</f>
        <v>#DIV/0!</v>
      </c>
    </row>
    <row r="191" spans="1:6" ht="25.5" customHeight="1">
      <c r="A191" s="230" t="s">
        <v>685</v>
      </c>
      <c r="B191" s="231"/>
      <c r="C191" s="5">
        <f>C199</f>
        <v>1795000</v>
      </c>
      <c r="D191" s="5">
        <f>D199</f>
        <v>1795000</v>
      </c>
      <c r="E191" s="137">
        <f>E199</f>
        <v>1792503.76</v>
      </c>
      <c r="F191" s="14">
        <f>E191/D191*100</f>
        <v>99.86093370473537</v>
      </c>
    </row>
    <row r="192" spans="1:6" ht="25.5" customHeight="1">
      <c r="A192" s="226" t="s">
        <v>1055</v>
      </c>
      <c r="B192" s="227"/>
      <c r="C192" s="64">
        <f>SUM(C193:C198)</f>
        <v>1795000</v>
      </c>
      <c r="D192" s="64">
        <f>SUM(D193:D198)</f>
        <v>1795000</v>
      </c>
      <c r="E192" s="135">
        <f>SUM(E193:E198)</f>
        <v>1792503.76</v>
      </c>
      <c r="F192" s="14">
        <f aca="true" t="shared" si="10" ref="F192:F198">E192/D192*100</f>
        <v>99.86093370473537</v>
      </c>
    </row>
    <row r="193" spans="1:6" ht="18" customHeight="1">
      <c r="A193" s="205" t="s">
        <v>1040</v>
      </c>
      <c r="B193" s="206"/>
      <c r="C193" s="4">
        <v>1795000</v>
      </c>
      <c r="D193" s="4">
        <v>1795000</v>
      </c>
      <c r="E193" s="14">
        <v>1792503.76</v>
      </c>
      <c r="F193" s="14">
        <f t="shared" si="10"/>
        <v>99.86093370473537</v>
      </c>
    </row>
    <row r="194" spans="1:6" ht="18" customHeight="1">
      <c r="A194" s="205" t="s">
        <v>1246</v>
      </c>
      <c r="B194" s="206"/>
      <c r="C194" s="4">
        <v>0</v>
      </c>
      <c r="D194" s="4">
        <v>0</v>
      </c>
      <c r="E194" s="14">
        <v>0</v>
      </c>
      <c r="F194" s="14" t="e">
        <f t="shared" si="10"/>
        <v>#DIV/0!</v>
      </c>
    </row>
    <row r="195" spans="1:6" ht="18" customHeight="1">
      <c r="A195" s="205" t="s">
        <v>1250</v>
      </c>
      <c r="B195" s="206"/>
      <c r="C195" s="4">
        <v>0</v>
      </c>
      <c r="D195" s="4">
        <v>0</v>
      </c>
      <c r="E195" s="14">
        <v>0</v>
      </c>
      <c r="F195" s="14" t="e">
        <f t="shared" si="10"/>
        <v>#DIV/0!</v>
      </c>
    </row>
    <row r="196" spans="1:6" ht="18" customHeight="1">
      <c r="A196" s="205" t="s">
        <v>1247</v>
      </c>
      <c r="B196" s="206"/>
      <c r="C196" s="4">
        <v>0</v>
      </c>
      <c r="D196" s="4">
        <v>0</v>
      </c>
      <c r="E196" s="14">
        <v>0</v>
      </c>
      <c r="F196" s="14" t="e">
        <f t="shared" si="10"/>
        <v>#DIV/0!</v>
      </c>
    </row>
    <row r="197" spans="1:6" ht="18" customHeight="1">
      <c r="A197" s="205" t="s">
        <v>1248</v>
      </c>
      <c r="B197" s="206"/>
      <c r="C197" s="4">
        <v>0</v>
      </c>
      <c r="D197" s="4">
        <v>0</v>
      </c>
      <c r="E197" s="14">
        <v>0</v>
      </c>
      <c r="F197" s="14" t="e">
        <f t="shared" si="10"/>
        <v>#DIV/0!</v>
      </c>
    </row>
    <row r="198" spans="1:6" ht="18" customHeight="1">
      <c r="A198" s="205" t="s">
        <v>1253</v>
      </c>
      <c r="B198" s="206"/>
      <c r="C198" s="4">
        <v>0</v>
      </c>
      <c r="D198" s="4">
        <v>0</v>
      </c>
      <c r="E198" s="14">
        <v>0</v>
      </c>
      <c r="F198" s="14" t="e">
        <f t="shared" si="10"/>
        <v>#DIV/0!</v>
      </c>
    </row>
    <row r="199" spans="1:6" ht="21" customHeight="1">
      <c r="A199" s="41">
        <v>38</v>
      </c>
      <c r="B199" s="72" t="s">
        <v>559</v>
      </c>
      <c r="C199" s="4">
        <f>SUM(C200+C202)</f>
        <v>1795000</v>
      </c>
      <c r="D199" s="4">
        <f>SUM(D200+D202)</f>
        <v>1795000</v>
      </c>
      <c r="E199" s="14">
        <f>SUM(E200+E202)</f>
        <v>1792503.76</v>
      </c>
      <c r="F199" s="14">
        <f aca="true" t="shared" si="11" ref="F199:F215">E199/D199*100</f>
        <v>99.86093370473537</v>
      </c>
    </row>
    <row r="200" spans="1:6" ht="18" customHeight="1">
      <c r="A200" s="41">
        <v>381</v>
      </c>
      <c r="B200" s="72" t="s">
        <v>66</v>
      </c>
      <c r="C200" s="4">
        <v>1345000</v>
      </c>
      <c r="D200" s="4">
        <v>1345000</v>
      </c>
      <c r="E200" s="14">
        <f>E201</f>
        <v>1345000</v>
      </c>
      <c r="F200" s="14">
        <f t="shared" si="11"/>
        <v>100</v>
      </c>
    </row>
    <row r="201" spans="1:6" ht="15" customHeight="1">
      <c r="A201" s="41">
        <v>3811</v>
      </c>
      <c r="B201" s="72" t="s">
        <v>137</v>
      </c>
      <c r="C201" s="4"/>
      <c r="D201" s="4"/>
      <c r="E201" s="14">
        <v>1345000</v>
      </c>
      <c r="F201" s="14" t="e">
        <f t="shared" si="11"/>
        <v>#DIV/0!</v>
      </c>
    </row>
    <row r="202" spans="1:6" ht="18" customHeight="1">
      <c r="A202" s="41" t="s">
        <v>148</v>
      </c>
      <c r="B202" s="72" t="s">
        <v>92</v>
      </c>
      <c r="C202" s="4">
        <v>450000</v>
      </c>
      <c r="D202" s="4">
        <v>450000</v>
      </c>
      <c r="E202" s="14">
        <f>SUM(E203:E203)</f>
        <v>447503.76</v>
      </c>
      <c r="F202" s="14">
        <f t="shared" si="11"/>
        <v>99.44528</v>
      </c>
    </row>
    <row r="203" spans="1:6" ht="15" customHeight="1">
      <c r="A203" s="41" t="s">
        <v>149</v>
      </c>
      <c r="B203" s="72" t="s">
        <v>1315</v>
      </c>
      <c r="C203" s="4"/>
      <c r="D203" s="4"/>
      <c r="E203" s="14">
        <v>447503.76</v>
      </c>
      <c r="F203" s="14" t="e">
        <f t="shared" si="11"/>
        <v>#DIV/0!</v>
      </c>
    </row>
    <row r="204" spans="1:6" ht="25.5" customHeight="1">
      <c r="A204" s="230" t="s">
        <v>686</v>
      </c>
      <c r="B204" s="231"/>
      <c r="C204" s="5">
        <f>C212</f>
        <v>50000</v>
      </c>
      <c r="D204" s="5">
        <f>D212</f>
        <v>50000</v>
      </c>
      <c r="E204" s="137">
        <f>E212</f>
        <v>0</v>
      </c>
      <c r="F204" s="14">
        <f t="shared" si="11"/>
        <v>0</v>
      </c>
    </row>
    <row r="205" spans="1:6" ht="25.5" customHeight="1">
      <c r="A205" s="226" t="s">
        <v>1056</v>
      </c>
      <c r="B205" s="227"/>
      <c r="C205" s="64">
        <f>SUM(C206:C211)</f>
        <v>50000</v>
      </c>
      <c r="D205" s="64">
        <f>SUM(D206:D211)</f>
        <v>50000</v>
      </c>
      <c r="E205" s="135">
        <f>SUM(E206:E211)</f>
        <v>0</v>
      </c>
      <c r="F205" s="14">
        <f t="shared" si="11"/>
        <v>0</v>
      </c>
    </row>
    <row r="206" spans="1:6" ht="18" customHeight="1">
      <c r="A206" s="205" t="s">
        <v>1040</v>
      </c>
      <c r="B206" s="206"/>
      <c r="C206" s="4">
        <v>50000</v>
      </c>
      <c r="D206" s="4">
        <v>50000</v>
      </c>
      <c r="E206" s="14">
        <v>0</v>
      </c>
      <c r="F206" s="14">
        <f t="shared" si="11"/>
        <v>0</v>
      </c>
    </row>
    <row r="207" spans="1:6" ht="18" customHeight="1">
      <c r="A207" s="205" t="s">
        <v>1246</v>
      </c>
      <c r="B207" s="206"/>
      <c r="C207" s="4">
        <v>0</v>
      </c>
      <c r="D207" s="4">
        <v>0</v>
      </c>
      <c r="E207" s="14">
        <v>0</v>
      </c>
      <c r="F207" s="14" t="e">
        <f t="shared" si="11"/>
        <v>#DIV/0!</v>
      </c>
    </row>
    <row r="208" spans="1:6" ht="18" customHeight="1">
      <c r="A208" s="205" t="s">
        <v>1250</v>
      </c>
      <c r="B208" s="206"/>
      <c r="C208" s="4">
        <v>0</v>
      </c>
      <c r="D208" s="4">
        <v>0</v>
      </c>
      <c r="E208" s="14">
        <v>0</v>
      </c>
      <c r="F208" s="14" t="e">
        <f t="shared" si="11"/>
        <v>#DIV/0!</v>
      </c>
    </row>
    <row r="209" spans="1:6" ht="18" customHeight="1">
      <c r="A209" s="205" t="s">
        <v>1247</v>
      </c>
      <c r="B209" s="206"/>
      <c r="C209" s="4">
        <v>0</v>
      </c>
      <c r="D209" s="4">
        <v>0</v>
      </c>
      <c r="E209" s="14">
        <v>0</v>
      </c>
      <c r="F209" s="14" t="e">
        <f t="shared" si="11"/>
        <v>#DIV/0!</v>
      </c>
    </row>
    <row r="210" spans="1:6" ht="18" customHeight="1">
      <c r="A210" s="205" t="s">
        <v>1248</v>
      </c>
      <c r="B210" s="206"/>
      <c r="C210" s="4">
        <v>0</v>
      </c>
      <c r="D210" s="4">
        <v>0</v>
      </c>
      <c r="E210" s="14">
        <v>0</v>
      </c>
      <c r="F210" s="14" t="e">
        <f t="shared" si="11"/>
        <v>#DIV/0!</v>
      </c>
    </row>
    <row r="211" spans="1:6" ht="18" customHeight="1">
      <c r="A211" s="205" t="s">
        <v>1253</v>
      </c>
      <c r="B211" s="206"/>
      <c r="C211" s="4">
        <v>0</v>
      </c>
      <c r="D211" s="4">
        <v>0</v>
      </c>
      <c r="E211" s="14">
        <v>0</v>
      </c>
      <c r="F211" s="14" t="e">
        <f t="shared" si="11"/>
        <v>#DIV/0!</v>
      </c>
    </row>
    <row r="212" spans="1:6" ht="21" customHeight="1">
      <c r="A212" s="41">
        <v>32</v>
      </c>
      <c r="B212" s="72" t="s">
        <v>62</v>
      </c>
      <c r="C212" s="4">
        <f aca="true" t="shared" si="12" ref="C212:E213">C213</f>
        <v>50000</v>
      </c>
      <c r="D212" s="4">
        <f t="shared" si="12"/>
        <v>50000</v>
      </c>
      <c r="E212" s="14">
        <f t="shared" si="12"/>
        <v>0</v>
      </c>
      <c r="F212" s="14">
        <f t="shared" si="11"/>
        <v>0</v>
      </c>
    </row>
    <row r="213" spans="1:6" ht="18" customHeight="1">
      <c r="A213" s="41">
        <v>329</v>
      </c>
      <c r="B213" s="72" t="s">
        <v>63</v>
      </c>
      <c r="C213" s="4">
        <v>50000</v>
      </c>
      <c r="D213" s="4">
        <v>50000</v>
      </c>
      <c r="E213" s="14">
        <f t="shared" si="12"/>
        <v>0</v>
      </c>
      <c r="F213" s="14">
        <f t="shared" si="11"/>
        <v>0</v>
      </c>
    </row>
    <row r="214" spans="1:6" ht="15" customHeight="1">
      <c r="A214" s="41">
        <v>3299</v>
      </c>
      <c r="B214" s="72" t="s">
        <v>165</v>
      </c>
      <c r="C214" s="4">
        <v>0</v>
      </c>
      <c r="D214" s="4">
        <v>0</v>
      </c>
      <c r="E214" s="14">
        <v>0</v>
      </c>
      <c r="F214" s="14" t="e">
        <f t="shared" si="11"/>
        <v>#DIV/0!</v>
      </c>
    </row>
    <row r="215" spans="1:6" ht="25.5" customHeight="1">
      <c r="A215" s="230" t="s">
        <v>687</v>
      </c>
      <c r="B215" s="231"/>
      <c r="C215" s="5">
        <f>C223</f>
        <v>30000</v>
      </c>
      <c r="D215" s="5">
        <f>D223</f>
        <v>30000</v>
      </c>
      <c r="E215" s="137">
        <f>E223</f>
        <v>30000</v>
      </c>
      <c r="F215" s="14">
        <f t="shared" si="11"/>
        <v>100</v>
      </c>
    </row>
    <row r="216" spans="1:6" ht="25.5" customHeight="1">
      <c r="A216" s="226" t="s">
        <v>1057</v>
      </c>
      <c r="B216" s="227"/>
      <c r="C216" s="64">
        <f>SUM(C217:C222)</f>
        <v>30000</v>
      </c>
      <c r="D216" s="64">
        <f>SUM(D217:D222)</f>
        <v>30000</v>
      </c>
      <c r="E216" s="135">
        <f>SUM(E217:E222)</f>
        <v>30000</v>
      </c>
      <c r="F216" s="14">
        <f aca="true" t="shared" si="13" ref="F216:F222">E216/D216*100</f>
        <v>100</v>
      </c>
    </row>
    <row r="217" spans="1:6" ht="18" customHeight="1">
      <c r="A217" s="205" t="s">
        <v>1040</v>
      </c>
      <c r="B217" s="206"/>
      <c r="C217" s="4">
        <v>30000</v>
      </c>
      <c r="D217" s="4">
        <v>30000</v>
      </c>
      <c r="E217" s="14">
        <v>30000</v>
      </c>
      <c r="F217" s="14">
        <f t="shared" si="13"/>
        <v>100</v>
      </c>
    </row>
    <row r="218" spans="1:6" ht="18" customHeight="1">
      <c r="A218" s="205" t="s">
        <v>1246</v>
      </c>
      <c r="B218" s="206"/>
      <c r="C218" s="4">
        <v>0</v>
      </c>
      <c r="D218" s="4">
        <v>0</v>
      </c>
      <c r="E218" s="14">
        <v>0</v>
      </c>
      <c r="F218" s="14" t="e">
        <f t="shared" si="13"/>
        <v>#DIV/0!</v>
      </c>
    </row>
    <row r="219" spans="1:6" ht="18" customHeight="1">
      <c r="A219" s="205" t="s">
        <v>1250</v>
      </c>
      <c r="B219" s="206"/>
      <c r="C219" s="4">
        <v>0</v>
      </c>
      <c r="D219" s="4">
        <v>0</v>
      </c>
      <c r="E219" s="14">
        <v>0</v>
      </c>
      <c r="F219" s="14" t="e">
        <f t="shared" si="13"/>
        <v>#DIV/0!</v>
      </c>
    </row>
    <row r="220" spans="1:6" ht="18" customHeight="1">
      <c r="A220" s="205" t="s">
        <v>1247</v>
      </c>
      <c r="B220" s="206"/>
      <c r="C220" s="4">
        <v>0</v>
      </c>
      <c r="D220" s="4">
        <v>0</v>
      </c>
      <c r="E220" s="14">
        <v>0</v>
      </c>
      <c r="F220" s="14" t="e">
        <f t="shared" si="13"/>
        <v>#DIV/0!</v>
      </c>
    </row>
    <row r="221" spans="1:6" ht="18" customHeight="1">
      <c r="A221" s="205" t="s">
        <v>1248</v>
      </c>
      <c r="B221" s="206"/>
      <c r="C221" s="4">
        <v>0</v>
      </c>
      <c r="D221" s="4">
        <v>0</v>
      </c>
      <c r="E221" s="14">
        <v>0</v>
      </c>
      <c r="F221" s="14" t="e">
        <f t="shared" si="13"/>
        <v>#DIV/0!</v>
      </c>
    </row>
    <row r="222" spans="1:6" ht="18" customHeight="1">
      <c r="A222" s="205" t="s">
        <v>1253</v>
      </c>
      <c r="B222" s="206"/>
      <c r="C222" s="4">
        <v>0</v>
      </c>
      <c r="D222" s="4">
        <v>0</v>
      </c>
      <c r="E222" s="14">
        <v>0</v>
      </c>
      <c r="F222" s="14" t="e">
        <f t="shared" si="13"/>
        <v>#DIV/0!</v>
      </c>
    </row>
    <row r="223" spans="1:6" ht="21" customHeight="1">
      <c r="A223" s="41">
        <v>38</v>
      </c>
      <c r="B223" s="72" t="s">
        <v>559</v>
      </c>
      <c r="C223" s="4">
        <f aca="true" t="shared" si="14" ref="C223:E224">C224</f>
        <v>30000</v>
      </c>
      <c r="D223" s="4">
        <f t="shared" si="14"/>
        <v>30000</v>
      </c>
      <c r="E223" s="14">
        <f t="shared" si="14"/>
        <v>30000</v>
      </c>
      <c r="F223" s="14">
        <f aca="true" t="shared" si="15" ref="F223:F241">E223/D223*100</f>
        <v>100</v>
      </c>
    </row>
    <row r="224" spans="1:6" ht="18" customHeight="1">
      <c r="A224" s="41">
        <v>381</v>
      </c>
      <c r="B224" s="72" t="s">
        <v>66</v>
      </c>
      <c r="C224" s="4">
        <v>30000</v>
      </c>
      <c r="D224" s="4">
        <v>30000</v>
      </c>
      <c r="E224" s="14">
        <f t="shared" si="14"/>
        <v>30000</v>
      </c>
      <c r="F224" s="14">
        <f t="shared" si="15"/>
        <v>100</v>
      </c>
    </row>
    <row r="225" spans="1:6" ht="15" customHeight="1">
      <c r="A225" s="41">
        <v>3811</v>
      </c>
      <c r="B225" s="74" t="s">
        <v>136</v>
      </c>
      <c r="C225" s="4"/>
      <c r="D225" s="4"/>
      <c r="E225" s="14">
        <v>30000</v>
      </c>
      <c r="F225" s="14" t="e">
        <f t="shared" si="15"/>
        <v>#DIV/0!</v>
      </c>
    </row>
    <row r="226" spans="1:6" ht="25.5" customHeight="1">
      <c r="A226" s="242" t="s">
        <v>1365</v>
      </c>
      <c r="B226" s="243"/>
      <c r="C226" s="5">
        <f>C234+C237</f>
        <v>40000</v>
      </c>
      <c r="D226" s="5">
        <f>D234+D237</f>
        <v>40000</v>
      </c>
      <c r="E226" s="137">
        <f>E234+E237</f>
        <v>11000</v>
      </c>
      <c r="F226" s="14">
        <f t="shared" si="15"/>
        <v>27.500000000000004</v>
      </c>
    </row>
    <row r="227" spans="1:6" ht="25.5" customHeight="1">
      <c r="A227" s="226" t="s">
        <v>1058</v>
      </c>
      <c r="B227" s="227"/>
      <c r="C227" s="64">
        <f>SUM(C228:C233)</f>
        <v>40000</v>
      </c>
      <c r="D227" s="64">
        <f>SUM(D228:D233)</f>
        <v>40000</v>
      </c>
      <c r="E227" s="135">
        <f>SUM(E228:E233)</f>
        <v>11000</v>
      </c>
      <c r="F227" s="14">
        <f t="shared" si="15"/>
        <v>27.500000000000004</v>
      </c>
    </row>
    <row r="228" spans="1:6" ht="18" customHeight="1">
      <c r="A228" s="205" t="s">
        <v>1040</v>
      </c>
      <c r="B228" s="206"/>
      <c r="C228" s="4">
        <v>40000</v>
      </c>
      <c r="D228" s="4">
        <v>40000</v>
      </c>
      <c r="E228" s="14">
        <v>11000</v>
      </c>
      <c r="F228" s="14">
        <f t="shared" si="15"/>
        <v>27.500000000000004</v>
      </c>
    </row>
    <row r="229" spans="1:6" ht="18" customHeight="1">
      <c r="A229" s="205" t="s">
        <v>1246</v>
      </c>
      <c r="B229" s="206"/>
      <c r="C229" s="4">
        <v>0</v>
      </c>
      <c r="D229" s="4">
        <v>0</v>
      </c>
      <c r="E229" s="14">
        <v>0</v>
      </c>
      <c r="F229" s="14" t="e">
        <f t="shared" si="15"/>
        <v>#DIV/0!</v>
      </c>
    </row>
    <row r="230" spans="1:6" ht="18" customHeight="1">
      <c r="A230" s="205" t="s">
        <v>1250</v>
      </c>
      <c r="B230" s="206"/>
      <c r="C230" s="4">
        <v>0</v>
      </c>
      <c r="D230" s="4">
        <v>0</v>
      </c>
      <c r="E230" s="14">
        <v>0</v>
      </c>
      <c r="F230" s="14" t="e">
        <f t="shared" si="15"/>
        <v>#DIV/0!</v>
      </c>
    </row>
    <row r="231" spans="1:6" ht="18" customHeight="1">
      <c r="A231" s="205" t="s">
        <v>1247</v>
      </c>
      <c r="B231" s="206"/>
      <c r="C231" s="4">
        <v>0</v>
      </c>
      <c r="D231" s="4">
        <v>0</v>
      </c>
      <c r="E231" s="14">
        <v>0</v>
      </c>
      <c r="F231" s="14" t="e">
        <f t="shared" si="15"/>
        <v>#DIV/0!</v>
      </c>
    </row>
    <row r="232" spans="1:6" ht="18" customHeight="1">
      <c r="A232" s="205" t="s">
        <v>1248</v>
      </c>
      <c r="B232" s="206"/>
      <c r="C232" s="4">
        <v>0</v>
      </c>
      <c r="D232" s="4">
        <v>0</v>
      </c>
      <c r="E232" s="14">
        <v>0</v>
      </c>
      <c r="F232" s="14" t="e">
        <f t="shared" si="15"/>
        <v>#DIV/0!</v>
      </c>
    </row>
    <row r="233" spans="1:6" ht="18" customHeight="1">
      <c r="A233" s="205" t="s">
        <v>1253</v>
      </c>
      <c r="B233" s="206"/>
      <c r="C233" s="4">
        <v>0</v>
      </c>
      <c r="D233" s="4">
        <v>0</v>
      </c>
      <c r="E233" s="14">
        <v>0</v>
      </c>
      <c r="F233" s="14" t="e">
        <f t="shared" si="15"/>
        <v>#DIV/0!</v>
      </c>
    </row>
    <row r="234" spans="1:6" ht="21" customHeight="1">
      <c r="A234" s="41">
        <v>32</v>
      </c>
      <c r="B234" s="72" t="s">
        <v>62</v>
      </c>
      <c r="C234" s="4">
        <f aca="true" t="shared" si="16" ref="C234:E238">C235</f>
        <v>25000</v>
      </c>
      <c r="D234" s="4">
        <f t="shared" si="16"/>
        <v>25000</v>
      </c>
      <c r="E234" s="14">
        <f t="shared" si="16"/>
        <v>11000</v>
      </c>
      <c r="F234" s="14">
        <f t="shared" si="15"/>
        <v>44</v>
      </c>
    </row>
    <row r="235" spans="1:6" ht="18" customHeight="1">
      <c r="A235" s="41">
        <v>329</v>
      </c>
      <c r="B235" s="72" t="s">
        <v>63</v>
      </c>
      <c r="C235" s="4">
        <v>25000</v>
      </c>
      <c r="D235" s="4">
        <v>25000</v>
      </c>
      <c r="E235" s="14">
        <f t="shared" si="16"/>
        <v>11000</v>
      </c>
      <c r="F235" s="14">
        <f t="shared" si="15"/>
        <v>44</v>
      </c>
    </row>
    <row r="236" spans="1:6" ht="15" customHeight="1">
      <c r="A236" s="41">
        <v>3299</v>
      </c>
      <c r="B236" s="72" t="s">
        <v>338</v>
      </c>
      <c r="C236" s="4">
        <v>0</v>
      </c>
      <c r="D236" s="4">
        <v>0</v>
      </c>
      <c r="E236" s="14">
        <v>11000</v>
      </c>
      <c r="F236" s="14" t="e">
        <f t="shared" si="15"/>
        <v>#DIV/0!</v>
      </c>
    </row>
    <row r="237" spans="1:6" ht="21" customHeight="1">
      <c r="A237" s="41" t="s">
        <v>618</v>
      </c>
      <c r="B237" s="72" t="s">
        <v>620</v>
      </c>
      <c r="C237" s="4">
        <f t="shared" si="16"/>
        <v>15000</v>
      </c>
      <c r="D237" s="4">
        <f t="shared" si="16"/>
        <v>15000</v>
      </c>
      <c r="E237" s="14">
        <f t="shared" si="16"/>
        <v>0</v>
      </c>
      <c r="F237" s="14">
        <f t="shared" si="15"/>
        <v>0</v>
      </c>
    </row>
    <row r="238" spans="1:6" ht="18" customHeight="1">
      <c r="A238" s="41" t="s">
        <v>619</v>
      </c>
      <c r="B238" s="72" t="s">
        <v>621</v>
      </c>
      <c r="C238" s="4">
        <v>15000</v>
      </c>
      <c r="D238" s="4">
        <v>15000</v>
      </c>
      <c r="E238" s="14">
        <f t="shared" si="16"/>
        <v>0</v>
      </c>
      <c r="F238" s="14">
        <f t="shared" si="15"/>
        <v>0</v>
      </c>
    </row>
    <row r="239" spans="1:6" ht="15" customHeight="1">
      <c r="A239" s="41" t="s">
        <v>622</v>
      </c>
      <c r="B239" s="72" t="s">
        <v>1364</v>
      </c>
      <c r="C239" s="4">
        <v>0</v>
      </c>
      <c r="D239" s="4">
        <v>0</v>
      </c>
      <c r="E239" s="14">
        <v>0</v>
      </c>
      <c r="F239" s="14" t="e">
        <f t="shared" si="15"/>
        <v>#DIV/0!</v>
      </c>
    </row>
    <row r="240" spans="1:6" ht="30" customHeight="1">
      <c r="A240" s="241" t="s">
        <v>1265</v>
      </c>
      <c r="B240" s="233"/>
      <c r="C240" s="63">
        <f>C241+C255+C266+C277</f>
        <v>86000</v>
      </c>
      <c r="D240" s="63">
        <f>D241+D255+D266+D277</f>
        <v>86000</v>
      </c>
      <c r="E240" s="134">
        <f>E241+E255+E266+E277</f>
        <v>26987.5</v>
      </c>
      <c r="F240" s="14">
        <f t="shared" si="15"/>
        <v>31.380813953488374</v>
      </c>
    </row>
    <row r="241" spans="1:6" ht="25.5" customHeight="1">
      <c r="A241" s="230" t="s">
        <v>689</v>
      </c>
      <c r="B241" s="231"/>
      <c r="C241" s="5">
        <f>C249</f>
        <v>86000</v>
      </c>
      <c r="D241" s="5">
        <f>D249</f>
        <v>86000</v>
      </c>
      <c r="E241" s="137">
        <f>E249</f>
        <v>26987.5</v>
      </c>
      <c r="F241" s="14">
        <f t="shared" si="15"/>
        <v>31.380813953488374</v>
      </c>
    </row>
    <row r="242" spans="1:6" ht="25.5" customHeight="1">
      <c r="A242" s="226" t="s">
        <v>1059</v>
      </c>
      <c r="B242" s="227"/>
      <c r="C242" s="64">
        <f>SUM(C243:C248)</f>
        <v>86000</v>
      </c>
      <c r="D242" s="64">
        <f>SUM(D243:D248)</f>
        <v>86000</v>
      </c>
      <c r="E242" s="135">
        <f>SUM(E243:E248)</f>
        <v>26987.5</v>
      </c>
      <c r="F242" s="14">
        <f aca="true" t="shared" si="17" ref="F242:F248">E242/D242*100</f>
        <v>31.380813953488374</v>
      </c>
    </row>
    <row r="243" spans="1:6" ht="18" customHeight="1">
      <c r="A243" s="205" t="s">
        <v>1040</v>
      </c>
      <c r="B243" s="206"/>
      <c r="C243" s="4">
        <v>86000</v>
      </c>
      <c r="D243" s="4">
        <v>86000</v>
      </c>
      <c r="E243" s="14">
        <v>26987.5</v>
      </c>
      <c r="F243" s="14">
        <f t="shared" si="17"/>
        <v>31.380813953488374</v>
      </c>
    </row>
    <row r="244" spans="1:6" ht="18" customHeight="1">
      <c r="A244" s="205" t="s">
        <v>1246</v>
      </c>
      <c r="B244" s="206"/>
      <c r="C244" s="4">
        <v>0</v>
      </c>
      <c r="D244" s="4">
        <v>0</v>
      </c>
      <c r="E244" s="14">
        <v>0</v>
      </c>
      <c r="F244" s="14" t="e">
        <f t="shared" si="17"/>
        <v>#DIV/0!</v>
      </c>
    </row>
    <row r="245" spans="1:6" ht="18" customHeight="1">
      <c r="A245" s="205" t="s">
        <v>1250</v>
      </c>
      <c r="B245" s="206"/>
      <c r="C245" s="4">
        <v>0</v>
      </c>
      <c r="D245" s="4">
        <v>0</v>
      </c>
      <c r="E245" s="14">
        <v>0</v>
      </c>
      <c r="F245" s="14" t="e">
        <f t="shared" si="17"/>
        <v>#DIV/0!</v>
      </c>
    </row>
    <row r="246" spans="1:6" ht="18" customHeight="1">
      <c r="A246" s="205" t="s">
        <v>1247</v>
      </c>
      <c r="B246" s="206"/>
      <c r="C246" s="4">
        <v>0</v>
      </c>
      <c r="D246" s="4">
        <v>0</v>
      </c>
      <c r="E246" s="14">
        <v>0</v>
      </c>
      <c r="F246" s="14" t="e">
        <f t="shared" si="17"/>
        <v>#DIV/0!</v>
      </c>
    </row>
    <row r="247" spans="1:6" ht="18" customHeight="1">
      <c r="A247" s="205" t="s">
        <v>1248</v>
      </c>
      <c r="B247" s="206"/>
      <c r="C247" s="4">
        <v>0</v>
      </c>
      <c r="D247" s="4">
        <v>0</v>
      </c>
      <c r="E247" s="14">
        <v>0</v>
      </c>
      <c r="F247" s="14" t="e">
        <f t="shared" si="17"/>
        <v>#DIV/0!</v>
      </c>
    </row>
    <row r="248" spans="1:6" ht="18" customHeight="1">
      <c r="A248" s="205" t="s">
        <v>1253</v>
      </c>
      <c r="B248" s="206"/>
      <c r="C248" s="4">
        <v>0</v>
      </c>
      <c r="D248" s="4">
        <v>0</v>
      </c>
      <c r="E248" s="14">
        <v>0</v>
      </c>
      <c r="F248" s="14" t="e">
        <f t="shared" si="17"/>
        <v>#DIV/0!</v>
      </c>
    </row>
    <row r="249" spans="1:6" ht="21" customHeight="1">
      <c r="A249" s="41">
        <v>32</v>
      </c>
      <c r="B249" s="72" t="s">
        <v>62</v>
      </c>
      <c r="C249" s="4">
        <f>C250+C252</f>
        <v>86000</v>
      </c>
      <c r="D249" s="4">
        <f>D250+D252</f>
        <v>86000</v>
      </c>
      <c r="E249" s="14">
        <f>E250+E252</f>
        <v>26987.5</v>
      </c>
      <c r="F249" s="14">
        <f aca="true" t="shared" si="18" ref="F249:F255">E249/D249*100</f>
        <v>31.380813953488374</v>
      </c>
    </row>
    <row r="250" spans="1:6" ht="18" customHeight="1">
      <c r="A250" s="41">
        <v>322</v>
      </c>
      <c r="B250" s="72" t="s">
        <v>69</v>
      </c>
      <c r="C250" s="4">
        <v>5000</v>
      </c>
      <c r="D250" s="4">
        <v>5000</v>
      </c>
      <c r="E250" s="14">
        <f>E251</f>
        <v>0</v>
      </c>
      <c r="F250" s="14">
        <f t="shared" si="18"/>
        <v>0</v>
      </c>
    </row>
    <row r="251" spans="1:6" ht="15" customHeight="1">
      <c r="A251" s="41">
        <v>3224</v>
      </c>
      <c r="B251" s="72" t="s">
        <v>70</v>
      </c>
      <c r="C251" s="4"/>
      <c r="D251" s="4"/>
      <c r="E251" s="14">
        <v>0</v>
      </c>
      <c r="F251" s="14" t="e">
        <f t="shared" si="18"/>
        <v>#DIV/0!</v>
      </c>
    </row>
    <row r="252" spans="1:6" ht="18" customHeight="1">
      <c r="A252" s="41">
        <v>323</v>
      </c>
      <c r="B252" s="72" t="s">
        <v>71</v>
      </c>
      <c r="C252" s="4">
        <v>81000</v>
      </c>
      <c r="D252" s="4">
        <v>81000</v>
      </c>
      <c r="E252" s="14">
        <f>SUM(E253:E254)</f>
        <v>26987.5</v>
      </c>
      <c r="F252" s="14">
        <f t="shared" si="18"/>
        <v>33.317901234567906</v>
      </c>
    </row>
    <row r="253" spans="1:6" ht="15" customHeight="1">
      <c r="A253" s="41">
        <v>3232</v>
      </c>
      <c r="B253" s="72" t="s">
        <v>72</v>
      </c>
      <c r="C253" s="4"/>
      <c r="D253" s="4"/>
      <c r="E253" s="14">
        <v>26987.5</v>
      </c>
      <c r="F253" s="14" t="e">
        <f t="shared" si="18"/>
        <v>#DIV/0!</v>
      </c>
    </row>
    <row r="254" spans="1:6" ht="15" customHeight="1">
      <c r="A254" s="41" t="s">
        <v>340</v>
      </c>
      <c r="B254" s="72" t="s">
        <v>688</v>
      </c>
      <c r="C254" s="4"/>
      <c r="D254" s="4"/>
      <c r="E254" s="14">
        <v>0</v>
      </c>
      <c r="F254" s="14" t="e">
        <f t="shared" si="18"/>
        <v>#DIV/0!</v>
      </c>
    </row>
    <row r="255" spans="1:6" ht="25.5" customHeight="1">
      <c r="A255" s="230" t="s">
        <v>1366</v>
      </c>
      <c r="B255" s="231"/>
      <c r="C255" s="5">
        <f>C263</f>
        <v>0</v>
      </c>
      <c r="D255" s="5">
        <f>D263</f>
        <v>0</v>
      </c>
      <c r="E255" s="137">
        <f>E263</f>
        <v>0</v>
      </c>
      <c r="F255" s="14" t="e">
        <f t="shared" si="18"/>
        <v>#DIV/0!</v>
      </c>
    </row>
    <row r="256" spans="1:6" ht="25.5" customHeight="1">
      <c r="A256" s="226" t="s">
        <v>1266</v>
      </c>
      <c r="B256" s="227"/>
      <c r="C256" s="64">
        <f>SUM(C257:C262)</f>
        <v>0</v>
      </c>
      <c r="D256" s="64">
        <f>SUM(D257:D262)</f>
        <v>0</v>
      </c>
      <c r="E256" s="135">
        <f>SUM(E257:E262)</f>
        <v>0</v>
      </c>
      <c r="F256" s="14" t="e">
        <f aca="true" t="shared" si="19" ref="F256:F262">E256/D256*100</f>
        <v>#DIV/0!</v>
      </c>
    </row>
    <row r="257" spans="1:6" ht="18" customHeight="1">
      <c r="A257" s="205" t="s">
        <v>1040</v>
      </c>
      <c r="B257" s="206"/>
      <c r="C257" s="4">
        <v>0</v>
      </c>
      <c r="D257" s="4">
        <v>0</v>
      </c>
      <c r="E257" s="14">
        <v>0</v>
      </c>
      <c r="F257" s="14" t="e">
        <f t="shared" si="19"/>
        <v>#DIV/0!</v>
      </c>
    </row>
    <row r="258" spans="1:6" ht="18" customHeight="1">
      <c r="A258" s="205" t="s">
        <v>1246</v>
      </c>
      <c r="B258" s="206"/>
      <c r="C258" s="4">
        <v>0</v>
      </c>
      <c r="D258" s="4">
        <v>0</v>
      </c>
      <c r="E258" s="14">
        <v>0</v>
      </c>
      <c r="F258" s="14" t="e">
        <f t="shared" si="19"/>
        <v>#DIV/0!</v>
      </c>
    </row>
    <row r="259" spans="1:6" ht="18" customHeight="1">
      <c r="A259" s="205" t="s">
        <v>1250</v>
      </c>
      <c r="B259" s="206"/>
      <c r="C259" s="4">
        <v>0</v>
      </c>
      <c r="D259" s="4">
        <v>0</v>
      </c>
      <c r="E259" s="14">
        <v>0</v>
      </c>
      <c r="F259" s="14" t="e">
        <f t="shared" si="19"/>
        <v>#DIV/0!</v>
      </c>
    </row>
    <row r="260" spans="1:6" ht="18" customHeight="1">
      <c r="A260" s="205" t="s">
        <v>1247</v>
      </c>
      <c r="B260" s="206"/>
      <c r="C260" s="4">
        <v>0</v>
      </c>
      <c r="D260" s="4">
        <v>0</v>
      </c>
      <c r="E260" s="14">
        <v>0</v>
      </c>
      <c r="F260" s="14" t="e">
        <f t="shared" si="19"/>
        <v>#DIV/0!</v>
      </c>
    </row>
    <row r="261" spans="1:6" ht="18" customHeight="1">
      <c r="A261" s="205" t="s">
        <v>1248</v>
      </c>
      <c r="B261" s="206"/>
      <c r="C261" s="4">
        <v>0</v>
      </c>
      <c r="D261" s="4">
        <v>0</v>
      </c>
      <c r="E261" s="14">
        <v>0</v>
      </c>
      <c r="F261" s="14" t="e">
        <f t="shared" si="19"/>
        <v>#DIV/0!</v>
      </c>
    </row>
    <row r="262" spans="1:6" ht="18" customHeight="1">
      <c r="A262" s="205" t="s">
        <v>1253</v>
      </c>
      <c r="B262" s="206"/>
      <c r="C262" s="4">
        <v>0</v>
      </c>
      <c r="D262" s="4">
        <v>0</v>
      </c>
      <c r="E262" s="14">
        <v>0</v>
      </c>
      <c r="F262" s="14" t="e">
        <f t="shared" si="19"/>
        <v>#DIV/0!</v>
      </c>
    </row>
    <row r="263" spans="1:6" ht="21" customHeight="1">
      <c r="A263" s="41">
        <v>45</v>
      </c>
      <c r="B263" s="72" t="s">
        <v>74</v>
      </c>
      <c r="C263" s="4">
        <f aca="true" t="shared" si="20" ref="C263:E264">C264</f>
        <v>0</v>
      </c>
      <c r="D263" s="4">
        <f t="shared" si="20"/>
        <v>0</v>
      </c>
      <c r="E263" s="14">
        <f t="shared" si="20"/>
        <v>0</v>
      </c>
      <c r="F263" s="14" t="e">
        <f>E263/D263*100</f>
        <v>#DIV/0!</v>
      </c>
    </row>
    <row r="264" spans="1:6" ht="18" customHeight="1">
      <c r="A264" s="41">
        <v>451</v>
      </c>
      <c r="B264" s="72" t="s">
        <v>75</v>
      </c>
      <c r="C264" s="4">
        <v>0</v>
      </c>
      <c r="D264" s="4">
        <v>0</v>
      </c>
      <c r="E264" s="14">
        <f t="shared" si="20"/>
        <v>0</v>
      </c>
      <c r="F264" s="14" t="e">
        <f>E264/D264*100</f>
        <v>#DIV/0!</v>
      </c>
    </row>
    <row r="265" spans="1:6" ht="15" customHeight="1">
      <c r="A265" s="41">
        <v>4511</v>
      </c>
      <c r="B265" s="72" t="s">
        <v>690</v>
      </c>
      <c r="C265" s="4">
        <v>0</v>
      </c>
      <c r="D265" s="4">
        <v>0</v>
      </c>
      <c r="E265" s="14">
        <v>0</v>
      </c>
      <c r="F265" s="14" t="e">
        <f>E265/D265*100</f>
        <v>#DIV/0!</v>
      </c>
    </row>
    <row r="266" spans="1:6" ht="25.5" customHeight="1">
      <c r="A266" s="230" t="s">
        <v>762</v>
      </c>
      <c r="B266" s="231"/>
      <c r="C266" s="5">
        <f>C274</f>
        <v>0</v>
      </c>
      <c r="D266" s="5">
        <f>D274</f>
        <v>0</v>
      </c>
      <c r="E266" s="137">
        <f>E274</f>
        <v>0</v>
      </c>
      <c r="F266" s="14" t="e">
        <f aca="true" t="shared" si="21" ref="F266:F287">E266/D266*100</f>
        <v>#DIV/0!</v>
      </c>
    </row>
    <row r="267" spans="1:6" ht="25.5" customHeight="1">
      <c r="A267" s="226" t="s">
        <v>1060</v>
      </c>
      <c r="B267" s="227"/>
      <c r="C267" s="64">
        <f>SUM(C268:C273)</f>
        <v>0</v>
      </c>
      <c r="D267" s="64">
        <f>SUM(D268:D273)</f>
        <v>0</v>
      </c>
      <c r="E267" s="135">
        <f>SUM(E268:E273)</f>
        <v>0</v>
      </c>
      <c r="F267" s="14" t="e">
        <f t="shared" si="21"/>
        <v>#DIV/0!</v>
      </c>
    </row>
    <row r="268" spans="1:6" ht="18" customHeight="1">
      <c r="A268" s="205" t="s">
        <v>1040</v>
      </c>
      <c r="B268" s="206"/>
      <c r="C268" s="4">
        <v>0</v>
      </c>
      <c r="D268" s="4">
        <v>0</v>
      </c>
      <c r="E268" s="14">
        <v>0</v>
      </c>
      <c r="F268" s="14" t="e">
        <f t="shared" si="21"/>
        <v>#DIV/0!</v>
      </c>
    </row>
    <row r="269" spans="1:6" ht="18" customHeight="1">
      <c r="A269" s="205" t="s">
        <v>1246</v>
      </c>
      <c r="B269" s="206"/>
      <c r="C269" s="4">
        <v>0</v>
      </c>
      <c r="D269" s="4">
        <v>0</v>
      </c>
      <c r="E269" s="14">
        <v>0</v>
      </c>
      <c r="F269" s="14" t="e">
        <f t="shared" si="21"/>
        <v>#DIV/0!</v>
      </c>
    </row>
    <row r="270" spans="1:6" ht="18" customHeight="1">
      <c r="A270" s="205" t="s">
        <v>1250</v>
      </c>
      <c r="B270" s="206"/>
      <c r="C270" s="4">
        <v>0</v>
      </c>
      <c r="D270" s="4">
        <v>0</v>
      </c>
      <c r="E270" s="14">
        <v>0</v>
      </c>
      <c r="F270" s="14" t="e">
        <f t="shared" si="21"/>
        <v>#DIV/0!</v>
      </c>
    </row>
    <row r="271" spans="1:6" ht="18" customHeight="1">
      <c r="A271" s="205" t="s">
        <v>1247</v>
      </c>
      <c r="B271" s="206"/>
      <c r="C271" s="4">
        <v>0</v>
      </c>
      <c r="D271" s="4">
        <v>0</v>
      </c>
      <c r="E271" s="14">
        <v>0</v>
      </c>
      <c r="F271" s="14" t="e">
        <f t="shared" si="21"/>
        <v>#DIV/0!</v>
      </c>
    </row>
    <row r="272" spans="1:6" ht="18" customHeight="1">
      <c r="A272" s="205" t="s">
        <v>1248</v>
      </c>
      <c r="B272" s="206"/>
      <c r="C272" s="4">
        <v>0</v>
      </c>
      <c r="D272" s="4">
        <v>0</v>
      </c>
      <c r="E272" s="14">
        <v>0</v>
      </c>
      <c r="F272" s="14" t="e">
        <f t="shared" si="21"/>
        <v>#DIV/0!</v>
      </c>
    </row>
    <row r="273" spans="1:6" ht="18" customHeight="1">
      <c r="A273" s="205" t="s">
        <v>1253</v>
      </c>
      <c r="B273" s="206"/>
      <c r="C273" s="4">
        <v>0</v>
      </c>
      <c r="D273" s="4">
        <v>0</v>
      </c>
      <c r="E273" s="14">
        <v>0</v>
      </c>
      <c r="F273" s="14" t="e">
        <f t="shared" si="21"/>
        <v>#DIV/0!</v>
      </c>
    </row>
    <row r="274" spans="1:6" ht="21" customHeight="1">
      <c r="A274" s="41">
        <v>45</v>
      </c>
      <c r="B274" s="72" t="s">
        <v>74</v>
      </c>
      <c r="C274" s="4">
        <f aca="true" t="shared" si="22" ref="C274:E275">C275</f>
        <v>0</v>
      </c>
      <c r="D274" s="4">
        <f t="shared" si="22"/>
        <v>0</v>
      </c>
      <c r="E274" s="14">
        <f t="shared" si="22"/>
        <v>0</v>
      </c>
      <c r="F274" s="14" t="e">
        <f t="shared" si="21"/>
        <v>#DIV/0!</v>
      </c>
    </row>
    <row r="275" spans="1:6" ht="18" customHeight="1">
      <c r="A275" s="41">
        <v>451</v>
      </c>
      <c r="B275" s="72" t="s">
        <v>75</v>
      </c>
      <c r="C275" s="4">
        <v>0</v>
      </c>
      <c r="D275" s="4">
        <v>0</v>
      </c>
      <c r="E275" s="14">
        <f t="shared" si="22"/>
        <v>0</v>
      </c>
      <c r="F275" s="14" t="e">
        <f t="shared" si="21"/>
        <v>#DIV/0!</v>
      </c>
    </row>
    <row r="276" spans="1:6" ht="15" customHeight="1">
      <c r="A276" s="41">
        <v>4511</v>
      </c>
      <c r="B276" s="72" t="s">
        <v>763</v>
      </c>
      <c r="C276" s="4">
        <v>0</v>
      </c>
      <c r="D276" s="4">
        <v>0</v>
      </c>
      <c r="E276" s="14">
        <v>0</v>
      </c>
      <c r="F276" s="14" t="e">
        <f t="shared" si="21"/>
        <v>#DIV/0!</v>
      </c>
    </row>
    <row r="277" spans="1:6" ht="25.5" customHeight="1">
      <c r="A277" s="230" t="s">
        <v>1145</v>
      </c>
      <c r="B277" s="231"/>
      <c r="C277" s="5">
        <f>C285</f>
        <v>0</v>
      </c>
      <c r="D277" s="5">
        <f>D285</f>
        <v>0</v>
      </c>
      <c r="E277" s="137">
        <f>E285</f>
        <v>0</v>
      </c>
      <c r="F277" s="14" t="e">
        <f t="shared" si="21"/>
        <v>#DIV/0!</v>
      </c>
    </row>
    <row r="278" spans="1:6" ht="25.5" customHeight="1">
      <c r="A278" s="226" t="s">
        <v>1061</v>
      </c>
      <c r="B278" s="227"/>
      <c r="C278" s="64">
        <f>SUM(C279:C284)</f>
        <v>0</v>
      </c>
      <c r="D278" s="64">
        <f>SUM(D279:D284)</f>
        <v>0</v>
      </c>
      <c r="E278" s="135">
        <f>SUM(E279:E284)</f>
        <v>0</v>
      </c>
      <c r="F278" s="14" t="e">
        <f aca="true" t="shared" si="23" ref="F278:F284">E278/D278*100</f>
        <v>#DIV/0!</v>
      </c>
    </row>
    <row r="279" spans="1:6" ht="18" customHeight="1">
      <c r="A279" s="205" t="s">
        <v>1040</v>
      </c>
      <c r="B279" s="206"/>
      <c r="C279" s="4">
        <v>0</v>
      </c>
      <c r="D279" s="4">
        <v>0</v>
      </c>
      <c r="E279" s="14">
        <v>0</v>
      </c>
      <c r="F279" s="14" t="e">
        <f t="shared" si="23"/>
        <v>#DIV/0!</v>
      </c>
    </row>
    <row r="280" spans="1:6" ht="18" customHeight="1">
      <c r="A280" s="205" t="s">
        <v>1246</v>
      </c>
      <c r="B280" s="206"/>
      <c r="C280" s="4">
        <v>0</v>
      </c>
      <c r="D280" s="4">
        <v>0</v>
      </c>
      <c r="E280" s="14">
        <v>0</v>
      </c>
      <c r="F280" s="14" t="e">
        <f t="shared" si="23"/>
        <v>#DIV/0!</v>
      </c>
    </row>
    <row r="281" spans="1:6" ht="18" customHeight="1">
      <c r="A281" s="205" t="s">
        <v>1250</v>
      </c>
      <c r="B281" s="206"/>
      <c r="C281" s="4">
        <v>0</v>
      </c>
      <c r="D281" s="4">
        <v>0</v>
      </c>
      <c r="E281" s="14">
        <v>0</v>
      </c>
      <c r="F281" s="14" t="e">
        <f t="shared" si="23"/>
        <v>#DIV/0!</v>
      </c>
    </row>
    <row r="282" spans="1:6" ht="18" customHeight="1">
      <c r="A282" s="205" t="s">
        <v>1247</v>
      </c>
      <c r="B282" s="206"/>
      <c r="C282" s="4">
        <v>0</v>
      </c>
      <c r="D282" s="4">
        <v>0</v>
      </c>
      <c r="E282" s="14">
        <v>0</v>
      </c>
      <c r="F282" s="14" t="e">
        <f t="shared" si="23"/>
        <v>#DIV/0!</v>
      </c>
    </row>
    <row r="283" spans="1:6" ht="18" customHeight="1">
      <c r="A283" s="205" t="s">
        <v>1248</v>
      </c>
      <c r="B283" s="206"/>
      <c r="C283" s="4">
        <v>0</v>
      </c>
      <c r="D283" s="4">
        <v>0</v>
      </c>
      <c r="E283" s="14">
        <v>0</v>
      </c>
      <c r="F283" s="14" t="e">
        <f t="shared" si="23"/>
        <v>#DIV/0!</v>
      </c>
    </row>
    <row r="284" spans="1:6" ht="18" customHeight="1">
      <c r="A284" s="205" t="s">
        <v>1253</v>
      </c>
      <c r="B284" s="206"/>
      <c r="C284" s="4">
        <v>0</v>
      </c>
      <c r="D284" s="4">
        <v>0</v>
      </c>
      <c r="E284" s="14">
        <v>0</v>
      </c>
      <c r="F284" s="14" t="e">
        <f t="shared" si="23"/>
        <v>#DIV/0!</v>
      </c>
    </row>
    <row r="285" spans="1:6" ht="21" customHeight="1">
      <c r="A285" s="41">
        <v>45</v>
      </c>
      <c r="B285" s="72" t="s">
        <v>74</v>
      </c>
      <c r="C285" s="4">
        <f aca="true" t="shared" si="24" ref="C285:E286">C286</f>
        <v>0</v>
      </c>
      <c r="D285" s="4">
        <f t="shared" si="24"/>
        <v>0</v>
      </c>
      <c r="E285" s="14">
        <f t="shared" si="24"/>
        <v>0</v>
      </c>
      <c r="F285" s="14" t="e">
        <f t="shared" si="21"/>
        <v>#DIV/0!</v>
      </c>
    </row>
    <row r="286" spans="1:6" ht="18" customHeight="1">
      <c r="A286" s="41">
        <v>451</v>
      </c>
      <c r="B286" s="72" t="s">
        <v>75</v>
      </c>
      <c r="C286" s="4">
        <v>0</v>
      </c>
      <c r="D286" s="4">
        <v>0</v>
      </c>
      <c r="E286" s="14">
        <f t="shared" si="24"/>
        <v>0</v>
      </c>
      <c r="F286" s="14" t="e">
        <f t="shared" si="21"/>
        <v>#DIV/0!</v>
      </c>
    </row>
    <row r="287" spans="1:6" ht="15" customHeight="1">
      <c r="A287" s="41">
        <v>4511</v>
      </c>
      <c r="B287" s="72" t="s">
        <v>764</v>
      </c>
      <c r="C287" s="4">
        <v>0</v>
      </c>
      <c r="D287" s="4">
        <v>0</v>
      </c>
      <c r="E287" s="14">
        <v>0</v>
      </c>
      <c r="F287" s="14" t="e">
        <f t="shared" si="21"/>
        <v>#DIV/0!</v>
      </c>
    </row>
    <row r="288" spans="1:6" ht="30" customHeight="1">
      <c r="A288" s="232" t="s">
        <v>691</v>
      </c>
      <c r="B288" s="233"/>
      <c r="C288" s="63">
        <f>C289+C300</f>
        <v>10000</v>
      </c>
      <c r="D288" s="63">
        <f>D289+D300</f>
        <v>10000</v>
      </c>
      <c r="E288" s="134">
        <f>E289+E300</f>
        <v>0</v>
      </c>
      <c r="F288" s="14">
        <f aca="true" t="shared" si="25" ref="F288:F300">E288/D288*100</f>
        <v>0</v>
      </c>
    </row>
    <row r="289" spans="1:6" ht="25.5" customHeight="1">
      <c r="A289" s="230" t="s">
        <v>692</v>
      </c>
      <c r="B289" s="231"/>
      <c r="C289" s="5">
        <f>C297</f>
        <v>0</v>
      </c>
      <c r="D289" s="5">
        <f>D297</f>
        <v>0</v>
      </c>
      <c r="E289" s="137">
        <f>E297</f>
        <v>0</v>
      </c>
      <c r="F289" s="14" t="e">
        <f t="shared" si="25"/>
        <v>#DIV/0!</v>
      </c>
    </row>
    <row r="290" spans="1:6" ht="25.5" customHeight="1">
      <c r="A290" s="226" t="s">
        <v>1062</v>
      </c>
      <c r="B290" s="227"/>
      <c r="C290" s="64">
        <f>SUM(C291:C296)</f>
        <v>0</v>
      </c>
      <c r="D290" s="64">
        <f>SUM(D291:D296)</f>
        <v>0</v>
      </c>
      <c r="E290" s="135">
        <f>SUM(E291:E296)</f>
        <v>0</v>
      </c>
      <c r="F290" s="14" t="e">
        <f t="shared" si="25"/>
        <v>#DIV/0!</v>
      </c>
    </row>
    <row r="291" spans="1:6" ht="18" customHeight="1">
      <c r="A291" s="205" t="s">
        <v>1040</v>
      </c>
      <c r="B291" s="206"/>
      <c r="C291" s="4">
        <v>0</v>
      </c>
      <c r="D291" s="4">
        <v>0</v>
      </c>
      <c r="E291" s="14">
        <v>0</v>
      </c>
      <c r="F291" s="14" t="e">
        <f t="shared" si="25"/>
        <v>#DIV/0!</v>
      </c>
    </row>
    <row r="292" spans="1:6" ht="18" customHeight="1">
      <c r="A292" s="205" t="s">
        <v>1246</v>
      </c>
      <c r="B292" s="206"/>
      <c r="C292" s="4">
        <v>0</v>
      </c>
      <c r="D292" s="4">
        <v>0</v>
      </c>
      <c r="E292" s="14">
        <v>0</v>
      </c>
      <c r="F292" s="14" t="e">
        <f t="shared" si="25"/>
        <v>#DIV/0!</v>
      </c>
    </row>
    <row r="293" spans="1:6" ht="18" customHeight="1">
      <c r="A293" s="205" t="s">
        <v>1250</v>
      </c>
      <c r="B293" s="206"/>
      <c r="C293" s="4">
        <v>0</v>
      </c>
      <c r="D293" s="4">
        <v>0</v>
      </c>
      <c r="E293" s="14">
        <v>0</v>
      </c>
      <c r="F293" s="14" t="e">
        <f t="shared" si="25"/>
        <v>#DIV/0!</v>
      </c>
    </row>
    <row r="294" spans="1:6" ht="18" customHeight="1">
      <c r="A294" s="205" t="s">
        <v>1247</v>
      </c>
      <c r="B294" s="206"/>
      <c r="C294" s="4">
        <v>0</v>
      </c>
      <c r="D294" s="4">
        <v>0</v>
      </c>
      <c r="E294" s="14">
        <v>0</v>
      </c>
      <c r="F294" s="14" t="e">
        <f t="shared" si="25"/>
        <v>#DIV/0!</v>
      </c>
    </row>
    <row r="295" spans="1:6" ht="18" customHeight="1">
      <c r="A295" s="205" t="s">
        <v>1248</v>
      </c>
      <c r="B295" s="206"/>
      <c r="C295" s="4">
        <v>0</v>
      </c>
      <c r="D295" s="4">
        <v>0</v>
      </c>
      <c r="E295" s="14">
        <v>0</v>
      </c>
      <c r="F295" s="14" t="e">
        <f t="shared" si="25"/>
        <v>#DIV/0!</v>
      </c>
    </row>
    <row r="296" spans="1:6" ht="18" customHeight="1">
      <c r="A296" s="205" t="s">
        <v>1253</v>
      </c>
      <c r="B296" s="206"/>
      <c r="C296" s="4">
        <v>0</v>
      </c>
      <c r="D296" s="4">
        <v>0</v>
      </c>
      <c r="E296" s="14">
        <v>0</v>
      </c>
      <c r="F296" s="14" t="e">
        <f t="shared" si="25"/>
        <v>#DIV/0!</v>
      </c>
    </row>
    <row r="297" spans="1:6" ht="21" customHeight="1">
      <c r="A297" s="41">
        <v>35</v>
      </c>
      <c r="B297" s="3" t="s">
        <v>76</v>
      </c>
      <c r="C297" s="4">
        <f>C298</f>
        <v>0</v>
      </c>
      <c r="D297" s="4">
        <f>D298</f>
        <v>0</v>
      </c>
      <c r="E297" s="14">
        <f>E298</f>
        <v>0</v>
      </c>
      <c r="F297" s="14" t="e">
        <f t="shared" si="25"/>
        <v>#DIV/0!</v>
      </c>
    </row>
    <row r="298" spans="1:6" ht="18" customHeight="1">
      <c r="A298" s="41">
        <v>352</v>
      </c>
      <c r="B298" s="3" t="s">
        <v>77</v>
      </c>
      <c r="C298" s="4">
        <v>0</v>
      </c>
      <c r="D298" s="4">
        <v>0</v>
      </c>
      <c r="E298" s="14">
        <f>SUM(E299:E299)</f>
        <v>0</v>
      </c>
      <c r="F298" s="14" t="e">
        <f t="shared" si="25"/>
        <v>#DIV/0!</v>
      </c>
    </row>
    <row r="299" spans="1:6" ht="15" customHeight="1">
      <c r="A299" s="41">
        <v>3523</v>
      </c>
      <c r="B299" s="3" t="s">
        <v>78</v>
      </c>
      <c r="C299" s="4">
        <v>0</v>
      </c>
      <c r="D299" s="4">
        <v>0</v>
      </c>
      <c r="E299" s="14">
        <v>0</v>
      </c>
      <c r="F299" s="14" t="e">
        <f t="shared" si="25"/>
        <v>#DIV/0!</v>
      </c>
    </row>
    <row r="300" spans="1:6" ht="25.5" customHeight="1">
      <c r="A300" s="230" t="s">
        <v>765</v>
      </c>
      <c r="B300" s="231"/>
      <c r="C300" s="5">
        <f>C308</f>
        <v>10000</v>
      </c>
      <c r="D300" s="5">
        <f>D308</f>
        <v>10000</v>
      </c>
      <c r="E300" s="137">
        <f>E308</f>
        <v>0</v>
      </c>
      <c r="F300" s="14">
        <f t="shared" si="25"/>
        <v>0</v>
      </c>
    </row>
    <row r="301" spans="1:6" ht="25.5" customHeight="1">
      <c r="A301" s="226" t="s">
        <v>1063</v>
      </c>
      <c r="B301" s="227"/>
      <c r="C301" s="64">
        <f>SUM(C302:C307)</f>
        <v>10000</v>
      </c>
      <c r="D301" s="64">
        <f>SUM(D302:D307)</f>
        <v>10000</v>
      </c>
      <c r="E301" s="135">
        <f>SUM(E302:E307)</f>
        <v>0</v>
      </c>
      <c r="F301" s="14">
        <f aca="true" t="shared" si="26" ref="F301:F307">E301/D301*100</f>
        <v>0</v>
      </c>
    </row>
    <row r="302" spans="1:6" ht="18" customHeight="1">
      <c r="A302" s="205" t="s">
        <v>1040</v>
      </c>
      <c r="B302" s="206"/>
      <c r="C302" s="4">
        <v>10000</v>
      </c>
      <c r="D302" s="4">
        <v>10000</v>
      </c>
      <c r="E302" s="14">
        <v>0</v>
      </c>
      <c r="F302" s="14">
        <f t="shared" si="26"/>
        <v>0</v>
      </c>
    </row>
    <row r="303" spans="1:6" ht="18" customHeight="1">
      <c r="A303" s="205" t="s">
        <v>1246</v>
      </c>
      <c r="B303" s="206"/>
      <c r="C303" s="4">
        <v>0</v>
      </c>
      <c r="D303" s="4">
        <v>0</v>
      </c>
      <c r="E303" s="14">
        <v>0</v>
      </c>
      <c r="F303" s="14" t="e">
        <f t="shared" si="26"/>
        <v>#DIV/0!</v>
      </c>
    </row>
    <row r="304" spans="1:6" ht="18" customHeight="1">
      <c r="A304" s="205" t="s">
        <v>1250</v>
      </c>
      <c r="B304" s="206"/>
      <c r="C304" s="4">
        <v>0</v>
      </c>
      <c r="D304" s="4">
        <v>0</v>
      </c>
      <c r="E304" s="14">
        <v>0</v>
      </c>
      <c r="F304" s="14" t="e">
        <f t="shared" si="26"/>
        <v>#DIV/0!</v>
      </c>
    </row>
    <row r="305" spans="1:6" ht="18" customHeight="1">
      <c r="A305" s="205" t="s">
        <v>1247</v>
      </c>
      <c r="B305" s="206"/>
      <c r="C305" s="4">
        <v>0</v>
      </c>
      <c r="D305" s="4">
        <v>0</v>
      </c>
      <c r="E305" s="14">
        <v>0</v>
      </c>
      <c r="F305" s="14" t="e">
        <f t="shared" si="26"/>
        <v>#DIV/0!</v>
      </c>
    </row>
    <row r="306" spans="1:6" ht="18" customHeight="1">
      <c r="A306" s="205" t="s">
        <v>1248</v>
      </c>
      <c r="B306" s="206"/>
      <c r="C306" s="4">
        <v>0</v>
      </c>
      <c r="D306" s="4">
        <v>0</v>
      </c>
      <c r="E306" s="14">
        <v>0</v>
      </c>
      <c r="F306" s="14" t="e">
        <f t="shared" si="26"/>
        <v>#DIV/0!</v>
      </c>
    </row>
    <row r="307" spans="1:6" ht="18" customHeight="1">
      <c r="A307" s="205" t="s">
        <v>1253</v>
      </c>
      <c r="B307" s="206"/>
      <c r="C307" s="4">
        <v>0</v>
      </c>
      <c r="D307" s="4">
        <v>0</v>
      </c>
      <c r="E307" s="14">
        <v>0</v>
      </c>
      <c r="F307" s="14" t="e">
        <f t="shared" si="26"/>
        <v>#DIV/0!</v>
      </c>
    </row>
    <row r="308" spans="1:6" ht="21" customHeight="1">
      <c r="A308" s="41" t="s">
        <v>766</v>
      </c>
      <c r="B308" s="3" t="s">
        <v>559</v>
      </c>
      <c r="C308" s="4">
        <f>C309</f>
        <v>10000</v>
      </c>
      <c r="D308" s="4">
        <f>D309</f>
        <v>10000</v>
      </c>
      <c r="E308" s="14">
        <f>E309</f>
        <v>0</v>
      </c>
      <c r="F308" s="14">
        <f aca="true" t="shared" si="27" ref="F308:F336">E308/D308*100</f>
        <v>0</v>
      </c>
    </row>
    <row r="309" spans="1:6" ht="18" customHeight="1">
      <c r="A309" s="41" t="s">
        <v>767</v>
      </c>
      <c r="B309" s="3" t="s">
        <v>66</v>
      </c>
      <c r="C309" s="4">
        <v>10000</v>
      </c>
      <c r="D309" s="4">
        <v>10000</v>
      </c>
      <c r="E309" s="14">
        <f>SUM(E310:E310)</f>
        <v>0</v>
      </c>
      <c r="F309" s="14">
        <f t="shared" si="27"/>
        <v>0</v>
      </c>
    </row>
    <row r="310" spans="1:6" ht="15" customHeight="1">
      <c r="A310" s="41" t="s">
        <v>768</v>
      </c>
      <c r="B310" s="3" t="s">
        <v>769</v>
      </c>
      <c r="C310" s="4">
        <v>0</v>
      </c>
      <c r="D310" s="4">
        <v>0</v>
      </c>
      <c r="E310" s="14">
        <v>0</v>
      </c>
      <c r="F310" s="14" t="e">
        <f t="shared" si="27"/>
        <v>#DIV/0!</v>
      </c>
    </row>
    <row r="311" spans="1:6" ht="30" customHeight="1">
      <c r="A311" s="232" t="s">
        <v>1367</v>
      </c>
      <c r="B311" s="233"/>
      <c r="C311" s="63">
        <f>C312+C325+C336</f>
        <v>1840000</v>
      </c>
      <c r="D311" s="63">
        <f>D312+D325+D336</f>
        <v>1840000</v>
      </c>
      <c r="E311" s="134">
        <f>E312+E325+E336</f>
        <v>1286242.0899999999</v>
      </c>
      <c r="F311" s="14">
        <f t="shared" si="27"/>
        <v>69.90446141304348</v>
      </c>
    </row>
    <row r="312" spans="1:6" ht="25.5" customHeight="1">
      <c r="A312" s="230" t="s">
        <v>693</v>
      </c>
      <c r="B312" s="231"/>
      <c r="C312" s="5">
        <f>C320</f>
        <v>670000</v>
      </c>
      <c r="D312" s="5">
        <f>D320</f>
        <v>670000</v>
      </c>
      <c r="E312" s="137">
        <f>E320</f>
        <v>663394.75</v>
      </c>
      <c r="F312" s="14">
        <f t="shared" si="27"/>
        <v>99.01414179104478</v>
      </c>
    </row>
    <row r="313" spans="1:6" ht="25.5" customHeight="1">
      <c r="A313" s="226" t="s">
        <v>1064</v>
      </c>
      <c r="B313" s="227"/>
      <c r="C313" s="64">
        <f>SUM(C314:C319)</f>
        <v>670000</v>
      </c>
      <c r="D313" s="64">
        <f>SUM(D314:D319)</f>
        <v>670000</v>
      </c>
      <c r="E313" s="135">
        <f>SUM(E314:E319)</f>
        <v>663394.75</v>
      </c>
      <c r="F313" s="14">
        <f t="shared" si="27"/>
        <v>99.01414179104478</v>
      </c>
    </row>
    <row r="314" spans="1:6" ht="18" customHeight="1">
      <c r="A314" s="205" t="s">
        <v>1040</v>
      </c>
      <c r="B314" s="206"/>
      <c r="C314" s="4">
        <v>190000</v>
      </c>
      <c r="D314" s="4">
        <v>190000</v>
      </c>
      <c r="E314" s="14">
        <v>0</v>
      </c>
      <c r="F314" s="14">
        <f t="shared" si="27"/>
        <v>0</v>
      </c>
    </row>
    <row r="315" spans="1:6" ht="18" customHeight="1">
      <c r="A315" s="205" t="s">
        <v>1246</v>
      </c>
      <c r="B315" s="206"/>
      <c r="C315" s="4">
        <v>0</v>
      </c>
      <c r="D315" s="4">
        <v>0</v>
      </c>
      <c r="E315" s="14">
        <v>0</v>
      </c>
      <c r="F315" s="14" t="e">
        <f t="shared" si="27"/>
        <v>#DIV/0!</v>
      </c>
    </row>
    <row r="316" spans="1:6" ht="18" customHeight="1">
      <c r="A316" s="205" t="s">
        <v>1250</v>
      </c>
      <c r="B316" s="206"/>
      <c r="C316" s="4">
        <v>480000</v>
      </c>
      <c r="D316" s="4">
        <v>480000</v>
      </c>
      <c r="E316" s="14">
        <v>663394.75</v>
      </c>
      <c r="F316" s="14">
        <f t="shared" si="27"/>
        <v>138.20723958333335</v>
      </c>
    </row>
    <row r="317" spans="1:6" ht="18" customHeight="1">
      <c r="A317" s="205" t="s">
        <v>1247</v>
      </c>
      <c r="B317" s="206"/>
      <c r="C317" s="4">
        <v>0</v>
      </c>
      <c r="D317" s="4">
        <v>0</v>
      </c>
      <c r="E317" s="14">
        <v>0</v>
      </c>
      <c r="F317" s="14" t="e">
        <f t="shared" si="27"/>
        <v>#DIV/0!</v>
      </c>
    </row>
    <row r="318" spans="1:6" ht="18" customHeight="1">
      <c r="A318" s="205" t="s">
        <v>1248</v>
      </c>
      <c r="B318" s="206"/>
      <c r="C318" s="4">
        <v>0</v>
      </c>
      <c r="D318" s="4">
        <v>0</v>
      </c>
      <c r="E318" s="14">
        <v>0</v>
      </c>
      <c r="F318" s="14" t="e">
        <f t="shared" si="27"/>
        <v>#DIV/0!</v>
      </c>
    </row>
    <row r="319" spans="1:6" ht="18" customHeight="1">
      <c r="A319" s="205" t="s">
        <v>1253</v>
      </c>
      <c r="B319" s="206"/>
      <c r="C319" s="4">
        <v>0</v>
      </c>
      <c r="D319" s="4">
        <v>0</v>
      </c>
      <c r="E319" s="14">
        <v>0</v>
      </c>
      <c r="F319" s="14" t="e">
        <f t="shared" si="27"/>
        <v>#DIV/0!</v>
      </c>
    </row>
    <row r="320" spans="1:6" ht="21" customHeight="1">
      <c r="A320" s="41">
        <v>32</v>
      </c>
      <c r="B320" s="3" t="s">
        <v>273</v>
      </c>
      <c r="C320" s="4">
        <f>C321+C323</f>
        <v>670000</v>
      </c>
      <c r="D320" s="4">
        <f>D321+D323</f>
        <v>670000</v>
      </c>
      <c r="E320" s="14">
        <f>E321+E323</f>
        <v>663394.75</v>
      </c>
      <c r="F320" s="14">
        <f t="shared" si="27"/>
        <v>99.01414179104478</v>
      </c>
    </row>
    <row r="321" spans="1:6" ht="18" customHeight="1">
      <c r="A321" s="41">
        <v>322</v>
      </c>
      <c r="B321" s="3" t="s">
        <v>69</v>
      </c>
      <c r="C321" s="4">
        <v>120000</v>
      </c>
      <c r="D321" s="4">
        <v>120000</v>
      </c>
      <c r="E321" s="14">
        <f>E322</f>
        <v>113729.25</v>
      </c>
      <c r="F321" s="14">
        <f t="shared" si="27"/>
        <v>94.774375</v>
      </c>
    </row>
    <row r="322" spans="1:6" ht="15" customHeight="1">
      <c r="A322" s="41">
        <v>3224</v>
      </c>
      <c r="B322" s="3" t="s">
        <v>79</v>
      </c>
      <c r="C322" s="4"/>
      <c r="D322" s="4"/>
      <c r="E322" s="14">
        <v>113729.25</v>
      </c>
      <c r="F322" s="14" t="e">
        <f t="shared" si="27"/>
        <v>#DIV/0!</v>
      </c>
    </row>
    <row r="323" spans="1:6" ht="18" customHeight="1">
      <c r="A323" s="41">
        <v>323</v>
      </c>
      <c r="B323" s="3" t="s">
        <v>71</v>
      </c>
      <c r="C323" s="4">
        <v>550000</v>
      </c>
      <c r="D323" s="4">
        <v>550000</v>
      </c>
      <c r="E323" s="14">
        <f>SUM(E324:E324)</f>
        <v>549665.5</v>
      </c>
      <c r="F323" s="14">
        <f t="shared" si="27"/>
        <v>99.93918181818182</v>
      </c>
    </row>
    <row r="324" spans="1:6" ht="15" customHeight="1">
      <c r="A324" s="41">
        <v>3232</v>
      </c>
      <c r="B324" s="3" t="s">
        <v>607</v>
      </c>
      <c r="C324" s="4"/>
      <c r="D324" s="4"/>
      <c r="E324" s="14">
        <v>549665.5</v>
      </c>
      <c r="F324" s="14" t="e">
        <f t="shared" si="27"/>
        <v>#DIV/0!</v>
      </c>
    </row>
    <row r="325" spans="1:6" ht="25.5" customHeight="1">
      <c r="A325" s="230" t="s">
        <v>1368</v>
      </c>
      <c r="B325" s="231"/>
      <c r="C325" s="5">
        <f>C333</f>
        <v>170000</v>
      </c>
      <c r="D325" s="5">
        <f>D333</f>
        <v>170000</v>
      </c>
      <c r="E325" s="137">
        <f>E333</f>
        <v>14718.47</v>
      </c>
      <c r="F325" s="14">
        <f t="shared" si="27"/>
        <v>8.657923529411764</v>
      </c>
    </row>
    <row r="326" spans="1:6" ht="25.5" customHeight="1">
      <c r="A326" s="226" t="s">
        <v>1065</v>
      </c>
      <c r="B326" s="227"/>
      <c r="C326" s="64">
        <f>SUM(C327:C332)</f>
        <v>170000</v>
      </c>
      <c r="D326" s="64">
        <f>SUM(D327:D332)</f>
        <v>170000</v>
      </c>
      <c r="E326" s="135">
        <f>SUM(E327:E332)</f>
        <v>14718.47</v>
      </c>
      <c r="F326" s="14">
        <f t="shared" si="27"/>
        <v>8.657923529411764</v>
      </c>
    </row>
    <row r="327" spans="1:6" ht="18" customHeight="1">
      <c r="A327" s="205" t="s">
        <v>1040</v>
      </c>
      <c r="B327" s="206"/>
      <c r="C327" s="4">
        <v>0</v>
      </c>
      <c r="D327" s="4">
        <v>0</v>
      </c>
      <c r="E327" s="14">
        <v>0</v>
      </c>
      <c r="F327" s="14" t="e">
        <f t="shared" si="27"/>
        <v>#DIV/0!</v>
      </c>
    </row>
    <row r="328" spans="1:6" ht="18" customHeight="1">
      <c r="A328" s="205" t="s">
        <v>1246</v>
      </c>
      <c r="B328" s="206"/>
      <c r="C328" s="4">
        <v>0</v>
      </c>
      <c r="D328" s="4">
        <v>0</v>
      </c>
      <c r="E328" s="14">
        <v>0</v>
      </c>
      <c r="F328" s="14" t="e">
        <f t="shared" si="27"/>
        <v>#DIV/0!</v>
      </c>
    </row>
    <row r="329" spans="1:6" ht="18" customHeight="1">
      <c r="A329" s="205" t="s">
        <v>1250</v>
      </c>
      <c r="B329" s="206"/>
      <c r="C329" s="4">
        <v>170000</v>
      </c>
      <c r="D329" s="4">
        <v>170000</v>
      </c>
      <c r="E329" s="14">
        <v>14718.47</v>
      </c>
      <c r="F329" s="14">
        <f t="shared" si="27"/>
        <v>8.657923529411764</v>
      </c>
    </row>
    <row r="330" spans="1:6" ht="18" customHeight="1">
      <c r="A330" s="205" t="s">
        <v>1247</v>
      </c>
      <c r="B330" s="206"/>
      <c r="C330" s="4">
        <v>0</v>
      </c>
      <c r="D330" s="4">
        <v>0</v>
      </c>
      <c r="E330" s="14">
        <v>0</v>
      </c>
      <c r="F330" s="14" t="e">
        <f t="shared" si="27"/>
        <v>#DIV/0!</v>
      </c>
    </row>
    <row r="331" spans="1:6" ht="18" customHeight="1">
      <c r="A331" s="205" t="s">
        <v>1248</v>
      </c>
      <c r="B331" s="206"/>
      <c r="C331" s="4">
        <v>0</v>
      </c>
      <c r="D331" s="4">
        <v>0</v>
      </c>
      <c r="E331" s="14">
        <v>0</v>
      </c>
      <c r="F331" s="14" t="e">
        <f t="shared" si="27"/>
        <v>#DIV/0!</v>
      </c>
    </row>
    <row r="332" spans="1:6" ht="18" customHeight="1">
      <c r="A332" s="205" t="s">
        <v>1253</v>
      </c>
      <c r="B332" s="206"/>
      <c r="C332" s="4">
        <v>0</v>
      </c>
      <c r="D332" s="4">
        <v>0</v>
      </c>
      <c r="E332" s="14">
        <v>0</v>
      </c>
      <c r="F332" s="14" t="e">
        <f t="shared" si="27"/>
        <v>#DIV/0!</v>
      </c>
    </row>
    <row r="333" spans="1:6" ht="21" customHeight="1">
      <c r="A333" s="41">
        <v>41</v>
      </c>
      <c r="B333" s="3" t="s">
        <v>80</v>
      </c>
      <c r="C333" s="4">
        <f aca="true" t="shared" si="28" ref="C333:E334">C334</f>
        <v>170000</v>
      </c>
      <c r="D333" s="4">
        <f t="shared" si="28"/>
        <v>170000</v>
      </c>
      <c r="E333" s="14">
        <f t="shared" si="28"/>
        <v>14718.47</v>
      </c>
      <c r="F333" s="14">
        <f t="shared" si="27"/>
        <v>8.657923529411764</v>
      </c>
    </row>
    <row r="334" spans="1:6" ht="18" customHeight="1">
      <c r="A334" s="41">
        <v>411</v>
      </c>
      <c r="B334" s="3" t="s">
        <v>81</v>
      </c>
      <c r="C334" s="4">
        <v>170000</v>
      </c>
      <c r="D334" s="4">
        <v>170000</v>
      </c>
      <c r="E334" s="14">
        <f t="shared" si="28"/>
        <v>14718.47</v>
      </c>
      <c r="F334" s="14">
        <f t="shared" si="27"/>
        <v>8.657923529411764</v>
      </c>
    </row>
    <row r="335" spans="1:6" ht="15" customHeight="1">
      <c r="A335" s="41">
        <v>4111</v>
      </c>
      <c r="B335" s="3" t="s">
        <v>339</v>
      </c>
      <c r="C335" s="4">
        <v>0</v>
      </c>
      <c r="D335" s="4">
        <v>0</v>
      </c>
      <c r="E335" s="14">
        <v>14718.47</v>
      </c>
      <c r="F335" s="14" t="e">
        <f t="shared" si="27"/>
        <v>#DIV/0!</v>
      </c>
    </row>
    <row r="336" spans="1:6" ht="25.5" customHeight="1">
      <c r="A336" s="230" t="s">
        <v>1267</v>
      </c>
      <c r="B336" s="231"/>
      <c r="C336" s="5">
        <f>C344</f>
        <v>1000000</v>
      </c>
      <c r="D336" s="5">
        <f>D344</f>
        <v>1000000</v>
      </c>
      <c r="E336" s="137">
        <f>E344</f>
        <v>608128.87</v>
      </c>
      <c r="F336" s="14">
        <f t="shared" si="27"/>
        <v>60.812887</v>
      </c>
    </row>
    <row r="337" spans="1:6" ht="25.5" customHeight="1">
      <c r="A337" s="226" t="s">
        <v>1066</v>
      </c>
      <c r="B337" s="227"/>
      <c r="C337" s="64">
        <f>SUM(C338:C343)</f>
        <v>1000000</v>
      </c>
      <c r="D337" s="64">
        <f>SUM(D338:D343)</f>
        <v>1000000</v>
      </c>
      <c r="E337" s="135">
        <f>SUM(E338:E343)</f>
        <v>608128.87</v>
      </c>
      <c r="F337" s="14">
        <f aca="true" t="shared" si="29" ref="F337:F343">E337/D337*100</f>
        <v>60.812887</v>
      </c>
    </row>
    <row r="338" spans="1:6" ht="18" customHeight="1">
      <c r="A338" s="205" t="s">
        <v>1040</v>
      </c>
      <c r="B338" s="206"/>
      <c r="C338" s="4">
        <v>0</v>
      </c>
      <c r="D338" s="4">
        <v>0</v>
      </c>
      <c r="E338" s="14">
        <v>0</v>
      </c>
      <c r="F338" s="14" t="e">
        <f t="shared" si="29"/>
        <v>#DIV/0!</v>
      </c>
    </row>
    <row r="339" spans="1:6" ht="18" customHeight="1">
      <c r="A339" s="205" t="s">
        <v>1246</v>
      </c>
      <c r="B339" s="206"/>
      <c r="C339" s="4">
        <v>0</v>
      </c>
      <c r="D339" s="4">
        <v>0</v>
      </c>
      <c r="E339" s="14">
        <v>0</v>
      </c>
      <c r="F339" s="14" t="e">
        <f t="shared" si="29"/>
        <v>#DIV/0!</v>
      </c>
    </row>
    <row r="340" spans="1:6" ht="18" customHeight="1">
      <c r="A340" s="205" t="s">
        <v>1250</v>
      </c>
      <c r="B340" s="206"/>
      <c r="C340" s="4">
        <v>995000</v>
      </c>
      <c r="D340" s="4">
        <v>995000</v>
      </c>
      <c r="E340" s="14">
        <v>584218.19</v>
      </c>
      <c r="F340" s="14">
        <f t="shared" si="29"/>
        <v>58.71539597989949</v>
      </c>
    </row>
    <row r="341" spans="1:6" ht="18" customHeight="1">
      <c r="A341" s="205" t="s">
        <v>1247</v>
      </c>
      <c r="B341" s="206"/>
      <c r="C341" s="4">
        <v>0</v>
      </c>
      <c r="D341" s="4">
        <v>0</v>
      </c>
      <c r="E341" s="14">
        <v>0</v>
      </c>
      <c r="F341" s="14" t="e">
        <f t="shared" si="29"/>
        <v>#DIV/0!</v>
      </c>
    </row>
    <row r="342" spans="1:6" ht="18" customHeight="1">
      <c r="A342" s="205" t="s">
        <v>1248</v>
      </c>
      <c r="B342" s="206"/>
      <c r="C342" s="4">
        <v>0</v>
      </c>
      <c r="D342" s="4">
        <v>0</v>
      </c>
      <c r="E342" s="14">
        <v>4671.8</v>
      </c>
      <c r="F342" s="14" t="e">
        <f t="shared" si="29"/>
        <v>#DIV/0!</v>
      </c>
    </row>
    <row r="343" spans="1:6" ht="18" customHeight="1">
      <c r="A343" s="205" t="s">
        <v>1253</v>
      </c>
      <c r="B343" s="206"/>
      <c r="C343" s="4">
        <v>5000</v>
      </c>
      <c r="D343" s="4">
        <v>5000</v>
      </c>
      <c r="E343" s="14">
        <v>19238.88</v>
      </c>
      <c r="F343" s="14">
        <f t="shared" si="29"/>
        <v>384.7776</v>
      </c>
    </row>
    <row r="344" spans="1:6" ht="21" customHeight="1">
      <c r="A344" s="41">
        <v>42</v>
      </c>
      <c r="B344" s="3" t="s">
        <v>82</v>
      </c>
      <c r="C344" s="4">
        <f aca="true" t="shared" si="30" ref="C344:E345">C345</f>
        <v>1000000</v>
      </c>
      <c r="D344" s="4">
        <f t="shared" si="30"/>
        <v>1000000</v>
      </c>
      <c r="E344" s="14">
        <f t="shared" si="30"/>
        <v>608128.87</v>
      </c>
      <c r="F344" s="14">
        <f>E344/D344*100</f>
        <v>60.812887</v>
      </c>
    </row>
    <row r="345" spans="1:6" ht="18" customHeight="1">
      <c r="A345" s="41">
        <v>421</v>
      </c>
      <c r="B345" s="3" t="s">
        <v>83</v>
      </c>
      <c r="C345" s="4">
        <v>1000000</v>
      </c>
      <c r="D345" s="4">
        <v>1000000</v>
      </c>
      <c r="E345" s="14">
        <f t="shared" si="30"/>
        <v>608128.87</v>
      </c>
      <c r="F345" s="14">
        <f>E345/D345*100</f>
        <v>60.812887</v>
      </c>
    </row>
    <row r="346" spans="1:6" ht="15" customHeight="1">
      <c r="A346" s="41">
        <v>4213</v>
      </c>
      <c r="B346" s="3" t="s">
        <v>608</v>
      </c>
      <c r="C346" s="4"/>
      <c r="D346" s="4"/>
      <c r="E346" s="14">
        <v>608128.87</v>
      </c>
      <c r="F346" s="14" t="e">
        <f>E346/D346*100</f>
        <v>#DIV/0!</v>
      </c>
    </row>
    <row r="347" spans="1:6" ht="30" customHeight="1">
      <c r="A347" s="232" t="s">
        <v>694</v>
      </c>
      <c r="B347" s="233"/>
      <c r="C347" s="63">
        <f>C348+C359+C370+C381+C392+C403+C415</f>
        <v>1489000</v>
      </c>
      <c r="D347" s="63">
        <f>D348+D359+D370+D381+D392+D403+D415</f>
        <v>1439930</v>
      </c>
      <c r="E347" s="134">
        <f>E348+E359+E370+E381+E392+E403+E415</f>
        <v>612868.5</v>
      </c>
      <c r="F347" s="14">
        <f>E347/D347*100</f>
        <v>42.56238150465648</v>
      </c>
    </row>
    <row r="348" spans="1:6" ht="25.5" customHeight="1">
      <c r="A348" s="230" t="s">
        <v>695</v>
      </c>
      <c r="B348" s="231"/>
      <c r="C348" s="5">
        <f>C356</f>
        <v>50000</v>
      </c>
      <c r="D348" s="5">
        <f>D356</f>
        <v>50000</v>
      </c>
      <c r="E348" s="137">
        <f>E356</f>
        <v>0</v>
      </c>
      <c r="F348" s="14">
        <f>E348/D348*100</f>
        <v>0</v>
      </c>
    </row>
    <row r="349" spans="1:6" ht="25.5" customHeight="1">
      <c r="A349" s="226" t="s">
        <v>1067</v>
      </c>
      <c r="B349" s="227"/>
      <c r="C349" s="64">
        <f>SUM(C350:C355)</f>
        <v>50000</v>
      </c>
      <c r="D349" s="64">
        <f>SUM(D350:D355)</f>
        <v>50000</v>
      </c>
      <c r="E349" s="135">
        <f>SUM(E350:E355)</f>
        <v>0</v>
      </c>
      <c r="F349" s="14">
        <f aca="true" t="shared" si="31" ref="F349:F355">E349/D349*100</f>
        <v>0</v>
      </c>
    </row>
    <row r="350" spans="1:6" ht="18" customHeight="1">
      <c r="A350" s="205" t="s">
        <v>1040</v>
      </c>
      <c r="B350" s="206"/>
      <c r="C350" s="4">
        <v>49000</v>
      </c>
      <c r="D350" s="4">
        <v>49000</v>
      </c>
      <c r="E350" s="14">
        <v>0</v>
      </c>
      <c r="F350" s="14">
        <f t="shared" si="31"/>
        <v>0</v>
      </c>
    </row>
    <row r="351" spans="1:6" ht="18" customHeight="1">
      <c r="A351" s="205" t="s">
        <v>1246</v>
      </c>
      <c r="B351" s="206"/>
      <c r="C351" s="4">
        <v>0</v>
      </c>
      <c r="D351" s="4">
        <v>0</v>
      </c>
      <c r="E351" s="14">
        <v>0</v>
      </c>
      <c r="F351" s="14" t="e">
        <f t="shared" si="31"/>
        <v>#DIV/0!</v>
      </c>
    </row>
    <row r="352" spans="1:6" ht="18" customHeight="1">
      <c r="A352" s="205" t="s">
        <v>1250</v>
      </c>
      <c r="B352" s="206"/>
      <c r="C352" s="4">
        <v>1000</v>
      </c>
      <c r="D352" s="4">
        <v>1000</v>
      </c>
      <c r="E352" s="14">
        <v>0</v>
      </c>
      <c r="F352" s="14">
        <f t="shared" si="31"/>
        <v>0</v>
      </c>
    </row>
    <row r="353" spans="1:6" ht="18" customHeight="1">
      <c r="A353" s="205" t="s">
        <v>1247</v>
      </c>
      <c r="B353" s="206"/>
      <c r="C353" s="4">
        <v>0</v>
      </c>
      <c r="D353" s="4">
        <v>0</v>
      </c>
      <c r="E353" s="14">
        <v>0</v>
      </c>
      <c r="F353" s="14" t="e">
        <f t="shared" si="31"/>
        <v>#DIV/0!</v>
      </c>
    </row>
    <row r="354" spans="1:6" ht="18" customHeight="1">
      <c r="A354" s="205" t="s">
        <v>1248</v>
      </c>
      <c r="B354" s="206"/>
      <c r="C354" s="4">
        <v>0</v>
      </c>
      <c r="D354" s="4">
        <v>0</v>
      </c>
      <c r="E354" s="14">
        <v>0</v>
      </c>
      <c r="F354" s="14" t="e">
        <f t="shared" si="31"/>
        <v>#DIV/0!</v>
      </c>
    </row>
    <row r="355" spans="1:6" ht="18" customHeight="1">
      <c r="A355" s="205" t="s">
        <v>1253</v>
      </c>
      <c r="B355" s="206"/>
      <c r="C355" s="4">
        <v>0</v>
      </c>
      <c r="D355" s="4">
        <v>0</v>
      </c>
      <c r="E355" s="14">
        <v>0</v>
      </c>
      <c r="F355" s="14" t="e">
        <f t="shared" si="31"/>
        <v>#DIV/0!</v>
      </c>
    </row>
    <row r="356" spans="1:6" ht="21" customHeight="1">
      <c r="A356" s="41">
        <v>32</v>
      </c>
      <c r="B356" s="3" t="s">
        <v>273</v>
      </c>
      <c r="C356" s="4">
        <f aca="true" t="shared" si="32" ref="C356:E357">C357</f>
        <v>50000</v>
      </c>
      <c r="D356" s="4">
        <f t="shared" si="32"/>
        <v>50000</v>
      </c>
      <c r="E356" s="14">
        <f t="shared" si="32"/>
        <v>0</v>
      </c>
      <c r="F356" s="14">
        <f>E356/D356*100</f>
        <v>0</v>
      </c>
    </row>
    <row r="357" spans="1:6" ht="18" customHeight="1">
      <c r="A357" s="41">
        <v>323</v>
      </c>
      <c r="B357" s="3" t="s">
        <v>71</v>
      </c>
      <c r="C357" s="4">
        <v>50000</v>
      </c>
      <c r="D357" s="4">
        <v>50000</v>
      </c>
      <c r="E357" s="14">
        <f t="shared" si="32"/>
        <v>0</v>
      </c>
      <c r="F357" s="14">
        <f>E357/D357*100</f>
        <v>0</v>
      </c>
    </row>
    <row r="358" spans="1:6" ht="15" customHeight="1">
      <c r="A358" s="41">
        <v>3232</v>
      </c>
      <c r="B358" s="3" t="s">
        <v>214</v>
      </c>
      <c r="C358" s="4"/>
      <c r="D358" s="4"/>
      <c r="E358" s="14">
        <v>0</v>
      </c>
      <c r="F358" s="14" t="e">
        <f>E358/D358*100</f>
        <v>#DIV/0!</v>
      </c>
    </row>
    <row r="359" spans="1:6" ht="25.5" customHeight="1">
      <c r="A359" s="239" t="s">
        <v>1369</v>
      </c>
      <c r="B359" s="240"/>
      <c r="C359" s="5">
        <f>C367</f>
        <v>520000</v>
      </c>
      <c r="D359" s="5">
        <f>D367</f>
        <v>470930</v>
      </c>
      <c r="E359" s="137">
        <f>E367</f>
        <v>313300</v>
      </c>
      <c r="F359" s="14">
        <f>E359/D359*100</f>
        <v>66.52793408786869</v>
      </c>
    </row>
    <row r="360" spans="1:6" ht="25.5" customHeight="1">
      <c r="A360" s="226" t="s">
        <v>1068</v>
      </c>
      <c r="B360" s="227"/>
      <c r="C360" s="64">
        <f>SUM(C361:C366)</f>
        <v>520000</v>
      </c>
      <c r="D360" s="64">
        <f>SUM(D361:D366)</f>
        <v>520000</v>
      </c>
      <c r="E360" s="135">
        <f>SUM(E361:E366)</f>
        <v>313300</v>
      </c>
      <c r="F360" s="14">
        <f aca="true" t="shared" si="33" ref="F360:F366">E360/D360*100</f>
        <v>60.25</v>
      </c>
    </row>
    <row r="361" spans="1:6" ht="18" customHeight="1">
      <c r="A361" s="205" t="s">
        <v>1040</v>
      </c>
      <c r="B361" s="206"/>
      <c r="C361" s="4">
        <v>520000</v>
      </c>
      <c r="D361" s="4">
        <v>520000</v>
      </c>
      <c r="E361" s="14">
        <v>313300</v>
      </c>
      <c r="F361" s="14">
        <f t="shared" si="33"/>
        <v>60.25</v>
      </c>
    </row>
    <row r="362" spans="1:6" ht="18" customHeight="1">
      <c r="A362" s="205" t="s">
        <v>1246</v>
      </c>
      <c r="B362" s="206"/>
      <c r="C362" s="4">
        <v>0</v>
      </c>
      <c r="D362" s="4">
        <v>0</v>
      </c>
      <c r="E362" s="14">
        <v>0</v>
      </c>
      <c r="F362" s="14" t="e">
        <f t="shared" si="33"/>
        <v>#DIV/0!</v>
      </c>
    </row>
    <row r="363" spans="1:6" ht="18" customHeight="1">
      <c r="A363" s="205" t="s">
        <v>1250</v>
      </c>
      <c r="B363" s="206"/>
      <c r="C363" s="4">
        <v>0</v>
      </c>
      <c r="D363" s="4">
        <v>0</v>
      </c>
      <c r="E363" s="14">
        <v>0</v>
      </c>
      <c r="F363" s="14" t="e">
        <f t="shared" si="33"/>
        <v>#DIV/0!</v>
      </c>
    </row>
    <row r="364" spans="1:6" ht="18" customHeight="1">
      <c r="A364" s="205" t="s">
        <v>1247</v>
      </c>
      <c r="B364" s="206"/>
      <c r="C364" s="4">
        <v>0</v>
      </c>
      <c r="D364" s="4">
        <v>0</v>
      </c>
      <c r="E364" s="14">
        <v>0</v>
      </c>
      <c r="F364" s="14" t="e">
        <f t="shared" si="33"/>
        <v>#DIV/0!</v>
      </c>
    </row>
    <row r="365" spans="1:6" ht="18" customHeight="1">
      <c r="A365" s="205" t="s">
        <v>1248</v>
      </c>
      <c r="B365" s="206"/>
      <c r="C365" s="4">
        <v>0</v>
      </c>
      <c r="D365" s="4">
        <v>0</v>
      </c>
      <c r="E365" s="14">
        <v>0</v>
      </c>
      <c r="F365" s="14" t="e">
        <f t="shared" si="33"/>
        <v>#DIV/0!</v>
      </c>
    </row>
    <row r="366" spans="1:6" ht="18" customHeight="1">
      <c r="A366" s="205" t="s">
        <v>1253</v>
      </c>
      <c r="B366" s="206"/>
      <c r="C366" s="4">
        <v>0</v>
      </c>
      <c r="D366" s="4">
        <v>0</v>
      </c>
      <c r="E366" s="14">
        <v>0</v>
      </c>
      <c r="F366" s="14" t="e">
        <f t="shared" si="33"/>
        <v>#DIV/0!</v>
      </c>
    </row>
    <row r="367" spans="1:6" ht="21" customHeight="1">
      <c r="A367" s="41">
        <v>38</v>
      </c>
      <c r="B367" s="3" t="s">
        <v>6</v>
      </c>
      <c r="C367" s="4">
        <f aca="true" t="shared" si="34" ref="C367:E368">C368</f>
        <v>520000</v>
      </c>
      <c r="D367" s="4">
        <f t="shared" si="34"/>
        <v>470930</v>
      </c>
      <c r="E367" s="14">
        <f t="shared" si="34"/>
        <v>313300</v>
      </c>
      <c r="F367" s="14">
        <f>E367/D367*100</f>
        <v>66.52793408786869</v>
      </c>
    </row>
    <row r="368" spans="1:6" ht="18" customHeight="1">
      <c r="A368" s="41">
        <v>386</v>
      </c>
      <c r="B368" s="3" t="s">
        <v>84</v>
      </c>
      <c r="C368" s="4">
        <v>520000</v>
      </c>
      <c r="D368" s="4">
        <v>470930</v>
      </c>
      <c r="E368" s="14">
        <f t="shared" si="34"/>
        <v>313300</v>
      </c>
      <c r="F368" s="14">
        <f>E368/D368*100</f>
        <v>66.52793408786869</v>
      </c>
    </row>
    <row r="369" spans="1:6" ht="15" customHeight="1">
      <c r="A369" s="41">
        <v>3861</v>
      </c>
      <c r="B369" s="3" t="s">
        <v>609</v>
      </c>
      <c r="C369" s="4">
        <v>0</v>
      </c>
      <c r="D369" s="4">
        <v>0</v>
      </c>
      <c r="E369" s="14">
        <v>313300</v>
      </c>
      <c r="F369" s="14" t="e">
        <f>E369/D369*100</f>
        <v>#DIV/0!</v>
      </c>
    </row>
    <row r="370" spans="1:6" ht="25.5" customHeight="1">
      <c r="A370" s="238" t="s">
        <v>1146</v>
      </c>
      <c r="B370" s="231"/>
      <c r="C370" s="5">
        <f>C378</f>
        <v>5000</v>
      </c>
      <c r="D370" s="5">
        <f>D378</f>
        <v>5000</v>
      </c>
      <c r="E370" s="137">
        <f>E378</f>
        <v>0</v>
      </c>
      <c r="F370" s="14">
        <f>E370/D370*100</f>
        <v>0</v>
      </c>
    </row>
    <row r="371" spans="1:6" ht="25.5" customHeight="1">
      <c r="A371" s="226" t="s">
        <v>1069</v>
      </c>
      <c r="B371" s="227"/>
      <c r="C371" s="64">
        <f>SUM(C372:C377)</f>
        <v>5000</v>
      </c>
      <c r="D371" s="64">
        <f>SUM(D372:D377)</f>
        <v>5000</v>
      </c>
      <c r="E371" s="135">
        <f>SUM(E372:E377)</f>
        <v>0</v>
      </c>
      <c r="F371" s="14">
        <f aca="true" t="shared" si="35" ref="F371:F377">E371/D371*100</f>
        <v>0</v>
      </c>
    </row>
    <row r="372" spans="1:6" ht="18" customHeight="1">
      <c r="A372" s="205" t="s">
        <v>1040</v>
      </c>
      <c r="B372" s="206"/>
      <c r="C372" s="4">
        <v>5000</v>
      </c>
      <c r="D372" s="4">
        <v>5000</v>
      </c>
      <c r="E372" s="14">
        <v>0</v>
      </c>
      <c r="F372" s="14">
        <f t="shared" si="35"/>
        <v>0</v>
      </c>
    </row>
    <row r="373" spans="1:6" ht="18" customHeight="1">
      <c r="A373" s="205" t="s">
        <v>1246</v>
      </c>
      <c r="B373" s="206"/>
      <c r="C373" s="4">
        <v>0</v>
      </c>
      <c r="D373" s="4">
        <v>0</v>
      </c>
      <c r="E373" s="14">
        <v>0</v>
      </c>
      <c r="F373" s="14" t="e">
        <f t="shared" si="35"/>
        <v>#DIV/0!</v>
      </c>
    </row>
    <row r="374" spans="1:6" ht="18" customHeight="1">
      <c r="A374" s="205" t="s">
        <v>1250</v>
      </c>
      <c r="B374" s="206"/>
      <c r="C374" s="4">
        <v>0</v>
      </c>
      <c r="D374" s="4">
        <v>0</v>
      </c>
      <c r="E374" s="14">
        <v>0</v>
      </c>
      <c r="F374" s="14" t="e">
        <f t="shared" si="35"/>
        <v>#DIV/0!</v>
      </c>
    </row>
    <row r="375" spans="1:6" ht="18" customHeight="1">
      <c r="A375" s="205" t="s">
        <v>1247</v>
      </c>
      <c r="B375" s="206"/>
      <c r="C375" s="4">
        <v>0</v>
      </c>
      <c r="D375" s="4">
        <v>0</v>
      </c>
      <c r="E375" s="14">
        <v>0</v>
      </c>
      <c r="F375" s="14" t="e">
        <f t="shared" si="35"/>
        <v>#DIV/0!</v>
      </c>
    </row>
    <row r="376" spans="1:6" ht="18" customHeight="1">
      <c r="A376" s="205" t="s">
        <v>1248</v>
      </c>
      <c r="B376" s="206"/>
      <c r="C376" s="4">
        <v>0</v>
      </c>
      <c r="D376" s="4">
        <v>0</v>
      </c>
      <c r="E376" s="14">
        <v>0</v>
      </c>
      <c r="F376" s="14" t="e">
        <f t="shared" si="35"/>
        <v>#DIV/0!</v>
      </c>
    </row>
    <row r="377" spans="1:6" ht="18" customHeight="1">
      <c r="A377" s="205" t="s">
        <v>1253</v>
      </c>
      <c r="B377" s="206"/>
      <c r="C377" s="4">
        <v>0</v>
      </c>
      <c r="D377" s="4">
        <v>0</v>
      </c>
      <c r="E377" s="14">
        <v>0</v>
      </c>
      <c r="F377" s="14" t="e">
        <f t="shared" si="35"/>
        <v>#DIV/0!</v>
      </c>
    </row>
    <row r="378" spans="1:6" ht="21" customHeight="1">
      <c r="A378" s="41">
        <v>41</v>
      </c>
      <c r="B378" s="3" t="s">
        <v>80</v>
      </c>
      <c r="C378" s="4">
        <f aca="true" t="shared" si="36" ref="C378:E379">C379</f>
        <v>5000</v>
      </c>
      <c r="D378" s="4">
        <f t="shared" si="36"/>
        <v>5000</v>
      </c>
      <c r="E378" s="14">
        <f t="shared" si="36"/>
        <v>0</v>
      </c>
      <c r="F378" s="14">
        <f aca="true" t="shared" si="37" ref="F378:F401">E378/D378*100</f>
        <v>0</v>
      </c>
    </row>
    <row r="379" spans="1:6" ht="18" customHeight="1">
      <c r="A379" s="41">
        <v>411</v>
      </c>
      <c r="B379" s="3" t="s">
        <v>81</v>
      </c>
      <c r="C379" s="4">
        <v>5000</v>
      </c>
      <c r="D379" s="4">
        <v>5000</v>
      </c>
      <c r="E379" s="14">
        <f t="shared" si="36"/>
        <v>0</v>
      </c>
      <c r="F379" s="14">
        <f t="shared" si="37"/>
        <v>0</v>
      </c>
    </row>
    <row r="380" spans="1:6" ht="15" customHeight="1">
      <c r="A380" s="41">
        <v>4111</v>
      </c>
      <c r="B380" s="3" t="s">
        <v>696</v>
      </c>
      <c r="C380" s="4">
        <v>0</v>
      </c>
      <c r="D380" s="4">
        <v>0</v>
      </c>
      <c r="E380" s="14">
        <v>0</v>
      </c>
      <c r="F380" s="14" t="e">
        <f t="shared" si="37"/>
        <v>#DIV/0!</v>
      </c>
    </row>
    <row r="381" spans="1:6" ht="25.5" customHeight="1">
      <c r="A381" s="230" t="s">
        <v>697</v>
      </c>
      <c r="B381" s="231"/>
      <c r="C381" s="5">
        <f>C389</f>
        <v>30000</v>
      </c>
      <c r="D381" s="5">
        <f>D389</f>
        <v>30000</v>
      </c>
      <c r="E381" s="137">
        <f>E389</f>
        <v>29362.5</v>
      </c>
      <c r="F381" s="14">
        <f t="shared" si="37"/>
        <v>97.875</v>
      </c>
    </row>
    <row r="382" spans="1:6" ht="25.5" customHeight="1">
      <c r="A382" s="226" t="s">
        <v>1070</v>
      </c>
      <c r="B382" s="227"/>
      <c r="C382" s="64">
        <f>SUM(C383:C388)</f>
        <v>30000</v>
      </c>
      <c r="D382" s="64">
        <f>SUM(D383:D388)</f>
        <v>30000</v>
      </c>
      <c r="E382" s="135">
        <f>SUM(E383:E388)</f>
        <v>29362.5</v>
      </c>
      <c r="F382" s="14">
        <f t="shared" si="37"/>
        <v>97.875</v>
      </c>
    </row>
    <row r="383" spans="1:6" ht="18" customHeight="1">
      <c r="A383" s="205" t="s">
        <v>1040</v>
      </c>
      <c r="B383" s="206"/>
      <c r="C383" s="4">
        <v>30000</v>
      </c>
      <c r="D383" s="4">
        <v>30000</v>
      </c>
      <c r="E383" s="14">
        <v>29362.5</v>
      </c>
      <c r="F383" s="14">
        <f t="shared" si="37"/>
        <v>97.875</v>
      </c>
    </row>
    <row r="384" spans="1:6" ht="18" customHeight="1">
      <c r="A384" s="205" t="s">
        <v>1246</v>
      </c>
      <c r="B384" s="206"/>
      <c r="C384" s="4">
        <v>0</v>
      </c>
      <c r="D384" s="4">
        <v>0</v>
      </c>
      <c r="E384" s="14">
        <v>0</v>
      </c>
      <c r="F384" s="14" t="e">
        <f t="shared" si="37"/>
        <v>#DIV/0!</v>
      </c>
    </row>
    <row r="385" spans="1:6" ht="18" customHeight="1">
      <c r="A385" s="205" t="s">
        <v>1250</v>
      </c>
      <c r="B385" s="206"/>
      <c r="C385" s="4">
        <v>0</v>
      </c>
      <c r="D385" s="4">
        <v>0</v>
      </c>
      <c r="E385" s="14">
        <v>0</v>
      </c>
      <c r="F385" s="14" t="e">
        <f t="shared" si="37"/>
        <v>#DIV/0!</v>
      </c>
    </row>
    <row r="386" spans="1:6" ht="18" customHeight="1">
      <c r="A386" s="205" t="s">
        <v>1247</v>
      </c>
      <c r="B386" s="206"/>
      <c r="C386" s="4">
        <v>0</v>
      </c>
      <c r="D386" s="4">
        <v>0</v>
      </c>
      <c r="E386" s="14">
        <v>0</v>
      </c>
      <c r="F386" s="14" t="e">
        <f t="shared" si="37"/>
        <v>#DIV/0!</v>
      </c>
    </row>
    <row r="387" spans="1:6" ht="18" customHeight="1">
      <c r="A387" s="205" t="s">
        <v>1248</v>
      </c>
      <c r="B387" s="206"/>
      <c r="C387" s="4">
        <v>0</v>
      </c>
      <c r="D387" s="4">
        <v>0</v>
      </c>
      <c r="E387" s="14">
        <v>0</v>
      </c>
      <c r="F387" s="14" t="e">
        <f t="shared" si="37"/>
        <v>#DIV/0!</v>
      </c>
    </row>
    <row r="388" spans="1:6" ht="18" customHeight="1">
      <c r="A388" s="205" t="s">
        <v>1253</v>
      </c>
      <c r="B388" s="206"/>
      <c r="C388" s="4">
        <v>0</v>
      </c>
      <c r="D388" s="4">
        <v>0</v>
      </c>
      <c r="E388" s="14">
        <v>0</v>
      </c>
      <c r="F388" s="14" t="e">
        <f t="shared" si="37"/>
        <v>#DIV/0!</v>
      </c>
    </row>
    <row r="389" spans="1:6" ht="21" customHeight="1">
      <c r="A389" s="41">
        <v>32</v>
      </c>
      <c r="B389" s="3" t="s">
        <v>273</v>
      </c>
      <c r="C389" s="4">
        <f aca="true" t="shared" si="38" ref="C389:E390">C390</f>
        <v>30000</v>
      </c>
      <c r="D389" s="4">
        <f t="shared" si="38"/>
        <v>30000</v>
      </c>
      <c r="E389" s="14">
        <f t="shared" si="38"/>
        <v>29362.5</v>
      </c>
      <c r="F389" s="14">
        <f t="shared" si="37"/>
        <v>97.875</v>
      </c>
    </row>
    <row r="390" spans="1:6" ht="18" customHeight="1">
      <c r="A390" s="41">
        <v>323</v>
      </c>
      <c r="B390" s="3" t="s">
        <v>71</v>
      </c>
      <c r="C390" s="4">
        <v>30000</v>
      </c>
      <c r="D390" s="4">
        <v>30000</v>
      </c>
      <c r="E390" s="14">
        <f t="shared" si="38"/>
        <v>29362.5</v>
      </c>
      <c r="F390" s="14">
        <f t="shared" si="37"/>
        <v>97.875</v>
      </c>
    </row>
    <row r="391" spans="1:6" ht="15" customHeight="1">
      <c r="A391" s="41">
        <v>3232</v>
      </c>
      <c r="B391" s="3" t="s">
        <v>139</v>
      </c>
      <c r="C391" s="4">
        <v>0</v>
      </c>
      <c r="D391" s="4">
        <v>0</v>
      </c>
      <c r="E391" s="14">
        <v>29362.5</v>
      </c>
      <c r="F391" s="14" t="e">
        <f t="shared" si="37"/>
        <v>#DIV/0!</v>
      </c>
    </row>
    <row r="392" spans="1:6" ht="25.5" customHeight="1">
      <c r="A392" s="239" t="s">
        <v>1072</v>
      </c>
      <c r="B392" s="240"/>
      <c r="C392" s="5">
        <f>C400</f>
        <v>0</v>
      </c>
      <c r="D392" s="5">
        <f>D400</f>
        <v>0</v>
      </c>
      <c r="E392" s="137">
        <f>E400</f>
        <v>0</v>
      </c>
      <c r="F392" s="14" t="e">
        <f t="shared" si="37"/>
        <v>#DIV/0!</v>
      </c>
    </row>
    <row r="393" spans="1:6" ht="25.5" customHeight="1">
      <c r="A393" s="226" t="s">
        <v>1071</v>
      </c>
      <c r="B393" s="227"/>
      <c r="C393" s="64">
        <f>SUM(C394:C399)</f>
        <v>0</v>
      </c>
      <c r="D393" s="64">
        <f>SUM(D394:D399)</f>
        <v>0</v>
      </c>
      <c r="E393" s="135">
        <f>SUM(E394:E399)</f>
        <v>0</v>
      </c>
      <c r="F393" s="14" t="e">
        <f t="shared" si="37"/>
        <v>#DIV/0!</v>
      </c>
    </row>
    <row r="394" spans="1:6" ht="18" customHeight="1">
      <c r="A394" s="205" t="s">
        <v>1040</v>
      </c>
      <c r="B394" s="206"/>
      <c r="C394" s="4">
        <v>0</v>
      </c>
      <c r="D394" s="4">
        <v>0</v>
      </c>
      <c r="E394" s="14">
        <v>0</v>
      </c>
      <c r="F394" s="14" t="e">
        <f t="shared" si="37"/>
        <v>#DIV/0!</v>
      </c>
    </row>
    <row r="395" spans="1:6" ht="18" customHeight="1">
      <c r="A395" s="205" t="s">
        <v>1246</v>
      </c>
      <c r="B395" s="206"/>
      <c r="C395" s="4">
        <v>0</v>
      </c>
      <c r="D395" s="4">
        <v>0</v>
      </c>
      <c r="E395" s="14">
        <v>0</v>
      </c>
      <c r="F395" s="14" t="e">
        <f t="shared" si="37"/>
        <v>#DIV/0!</v>
      </c>
    </row>
    <row r="396" spans="1:6" ht="18" customHeight="1">
      <c r="A396" s="205" t="s">
        <v>1250</v>
      </c>
      <c r="B396" s="206"/>
      <c r="C396" s="4">
        <v>0</v>
      </c>
      <c r="D396" s="4">
        <v>0</v>
      </c>
      <c r="E396" s="14">
        <v>0</v>
      </c>
      <c r="F396" s="14" t="e">
        <f t="shared" si="37"/>
        <v>#DIV/0!</v>
      </c>
    </row>
    <row r="397" spans="1:6" ht="18" customHeight="1">
      <c r="A397" s="205" t="s">
        <v>1247</v>
      </c>
      <c r="B397" s="206"/>
      <c r="C397" s="4">
        <v>0</v>
      </c>
      <c r="D397" s="4">
        <v>0</v>
      </c>
      <c r="E397" s="14">
        <v>0</v>
      </c>
      <c r="F397" s="14" t="e">
        <f t="shared" si="37"/>
        <v>#DIV/0!</v>
      </c>
    </row>
    <row r="398" spans="1:6" ht="18" customHeight="1">
      <c r="A398" s="205" t="s">
        <v>1248</v>
      </c>
      <c r="B398" s="206"/>
      <c r="C398" s="4">
        <v>0</v>
      </c>
      <c r="D398" s="4">
        <v>0</v>
      </c>
      <c r="E398" s="14">
        <v>0</v>
      </c>
      <c r="F398" s="14" t="e">
        <f t="shared" si="37"/>
        <v>#DIV/0!</v>
      </c>
    </row>
    <row r="399" spans="1:6" ht="18" customHeight="1">
      <c r="A399" s="205" t="s">
        <v>1253</v>
      </c>
      <c r="B399" s="206"/>
      <c r="C399" s="4">
        <v>0</v>
      </c>
      <c r="D399" s="4">
        <v>0</v>
      </c>
      <c r="E399" s="14">
        <v>0</v>
      </c>
      <c r="F399" s="14" t="e">
        <f t="shared" si="37"/>
        <v>#DIV/0!</v>
      </c>
    </row>
    <row r="400" spans="1:6" ht="21" customHeight="1">
      <c r="A400" s="41">
        <v>38</v>
      </c>
      <c r="B400" s="72" t="s">
        <v>559</v>
      </c>
      <c r="C400" s="4">
        <f aca="true" t="shared" si="39" ref="C400:E401">C401</f>
        <v>0</v>
      </c>
      <c r="D400" s="4">
        <f t="shared" si="39"/>
        <v>0</v>
      </c>
      <c r="E400" s="14">
        <f t="shared" si="39"/>
        <v>0</v>
      </c>
      <c r="F400" s="14" t="e">
        <f t="shared" si="37"/>
        <v>#DIV/0!</v>
      </c>
    </row>
    <row r="401" spans="1:6" ht="18" customHeight="1">
      <c r="A401" s="41">
        <v>386</v>
      </c>
      <c r="B401" s="3" t="s">
        <v>84</v>
      </c>
      <c r="C401" s="4">
        <v>0</v>
      </c>
      <c r="D401" s="4">
        <v>0</v>
      </c>
      <c r="E401" s="14">
        <f t="shared" si="39"/>
        <v>0</v>
      </c>
      <c r="F401" s="14" t="e">
        <f t="shared" si="37"/>
        <v>#DIV/0!</v>
      </c>
    </row>
    <row r="402" spans="1:6" ht="15" customHeight="1">
      <c r="A402" s="41">
        <v>3861</v>
      </c>
      <c r="B402" s="3" t="s">
        <v>1381</v>
      </c>
      <c r="C402" s="4">
        <v>0</v>
      </c>
      <c r="D402" s="4">
        <v>0</v>
      </c>
      <c r="E402" s="14">
        <v>0</v>
      </c>
      <c r="F402" s="14" t="e">
        <f aca="true" t="shared" si="40" ref="F402:F431">E402/D402*100</f>
        <v>#DIV/0!</v>
      </c>
    </row>
    <row r="403" spans="1:6" ht="25.5" customHeight="1">
      <c r="A403" s="230" t="s">
        <v>1073</v>
      </c>
      <c r="B403" s="231"/>
      <c r="C403" s="5">
        <f>C412</f>
        <v>800000</v>
      </c>
      <c r="D403" s="5">
        <f>D412</f>
        <v>800000</v>
      </c>
      <c r="E403" s="137">
        <f>E412</f>
        <v>186518.75</v>
      </c>
      <c r="F403" s="14">
        <f t="shared" si="40"/>
        <v>23.31484375</v>
      </c>
    </row>
    <row r="404" spans="1:6" ht="25.5" customHeight="1">
      <c r="A404" s="226" t="s">
        <v>1074</v>
      </c>
      <c r="B404" s="227"/>
      <c r="C404" s="64">
        <f>SUM(C405:C411)</f>
        <v>800000</v>
      </c>
      <c r="D404" s="64">
        <f>SUM(D405:D411)</f>
        <v>800000</v>
      </c>
      <c r="E404" s="135">
        <f>SUM(E405:E411)</f>
        <v>186518.75</v>
      </c>
      <c r="F404" s="14">
        <f t="shared" si="40"/>
        <v>23.31484375</v>
      </c>
    </row>
    <row r="405" spans="1:6" ht="18" customHeight="1">
      <c r="A405" s="205" t="s">
        <v>1040</v>
      </c>
      <c r="B405" s="206"/>
      <c r="C405" s="4">
        <v>175000</v>
      </c>
      <c r="D405" s="4">
        <v>175000</v>
      </c>
      <c r="E405" s="14">
        <v>174513.88</v>
      </c>
      <c r="F405" s="14">
        <f t="shared" si="40"/>
        <v>99.72221714285715</v>
      </c>
    </row>
    <row r="406" spans="1:6" ht="18" customHeight="1">
      <c r="A406" s="205" t="s">
        <v>1246</v>
      </c>
      <c r="B406" s="206"/>
      <c r="C406" s="4">
        <v>0</v>
      </c>
      <c r="D406" s="4">
        <v>0</v>
      </c>
      <c r="E406" s="14">
        <v>0</v>
      </c>
      <c r="F406" s="14" t="e">
        <f t="shared" si="40"/>
        <v>#DIV/0!</v>
      </c>
    </row>
    <row r="407" spans="1:6" ht="18" customHeight="1">
      <c r="A407" s="205" t="s">
        <v>1250</v>
      </c>
      <c r="B407" s="206"/>
      <c r="C407" s="4">
        <v>15000</v>
      </c>
      <c r="D407" s="4">
        <v>15000</v>
      </c>
      <c r="E407" s="14">
        <v>12004.87</v>
      </c>
      <c r="F407" s="14">
        <f t="shared" si="40"/>
        <v>80.03246666666666</v>
      </c>
    </row>
    <row r="408" spans="1:6" ht="18" customHeight="1">
      <c r="A408" s="205" t="s">
        <v>1247</v>
      </c>
      <c r="B408" s="206"/>
      <c r="C408" s="4">
        <v>0</v>
      </c>
      <c r="D408" s="4">
        <v>0</v>
      </c>
      <c r="E408" s="14">
        <v>0</v>
      </c>
      <c r="F408" s="14" t="e">
        <f t="shared" si="40"/>
        <v>#DIV/0!</v>
      </c>
    </row>
    <row r="409" spans="1:6" ht="18" customHeight="1">
      <c r="A409" s="205" t="s">
        <v>1248</v>
      </c>
      <c r="B409" s="206"/>
      <c r="C409" s="4">
        <v>0</v>
      </c>
      <c r="D409" s="4">
        <v>0</v>
      </c>
      <c r="E409" s="14">
        <v>0</v>
      </c>
      <c r="F409" s="14" t="e">
        <f t="shared" si="40"/>
        <v>#DIV/0!</v>
      </c>
    </row>
    <row r="410" spans="1:6" ht="18" customHeight="1">
      <c r="A410" s="205" t="s">
        <v>1253</v>
      </c>
      <c r="B410" s="206"/>
      <c r="C410" s="4">
        <v>0</v>
      </c>
      <c r="D410" s="4">
        <v>0</v>
      </c>
      <c r="E410" s="14">
        <v>0</v>
      </c>
      <c r="F410" s="14" t="e">
        <f t="shared" si="40"/>
        <v>#DIV/0!</v>
      </c>
    </row>
    <row r="411" spans="1:6" ht="18" customHeight="1">
      <c r="A411" s="205" t="s">
        <v>1272</v>
      </c>
      <c r="B411" s="206"/>
      <c r="C411" s="4">
        <v>610000</v>
      </c>
      <c r="D411" s="4">
        <v>610000</v>
      </c>
      <c r="E411" s="14">
        <v>0</v>
      </c>
      <c r="F411" s="14">
        <f>E411/D411*100</f>
        <v>0</v>
      </c>
    </row>
    <row r="412" spans="1:6" ht="21" customHeight="1">
      <c r="A412" s="41">
        <v>42</v>
      </c>
      <c r="B412" s="3" t="s">
        <v>82</v>
      </c>
      <c r="C412" s="4">
        <f aca="true" t="shared" si="41" ref="C412:E413">C413</f>
        <v>800000</v>
      </c>
      <c r="D412" s="4">
        <f t="shared" si="41"/>
        <v>800000</v>
      </c>
      <c r="E412" s="14">
        <f t="shared" si="41"/>
        <v>186518.75</v>
      </c>
      <c r="F412" s="14">
        <f t="shared" si="40"/>
        <v>23.31484375</v>
      </c>
    </row>
    <row r="413" spans="1:6" ht="18" customHeight="1">
      <c r="A413" s="41">
        <v>421</v>
      </c>
      <c r="B413" s="3" t="s">
        <v>83</v>
      </c>
      <c r="C413" s="4">
        <v>800000</v>
      </c>
      <c r="D413" s="4">
        <v>800000</v>
      </c>
      <c r="E413" s="14">
        <f t="shared" si="41"/>
        <v>186518.75</v>
      </c>
      <c r="F413" s="14">
        <f t="shared" si="40"/>
        <v>23.31484375</v>
      </c>
    </row>
    <row r="414" spans="1:6" ht="15" customHeight="1">
      <c r="A414" s="41" t="s">
        <v>299</v>
      </c>
      <c r="B414" s="3" t="s">
        <v>1075</v>
      </c>
      <c r="C414" s="4">
        <v>0</v>
      </c>
      <c r="D414" s="4"/>
      <c r="E414" s="14">
        <v>186518.75</v>
      </c>
      <c r="F414" s="14" t="e">
        <f t="shared" si="40"/>
        <v>#DIV/0!</v>
      </c>
    </row>
    <row r="415" spans="1:6" ht="25.5" customHeight="1">
      <c r="A415" s="238" t="s">
        <v>1076</v>
      </c>
      <c r="B415" s="231"/>
      <c r="C415" s="5">
        <f>C423+C428</f>
        <v>84000</v>
      </c>
      <c r="D415" s="5">
        <f>D423+D428</f>
        <v>84000</v>
      </c>
      <c r="E415" s="137">
        <f>E423+E428</f>
        <v>83687.25</v>
      </c>
      <c r="F415" s="14">
        <f t="shared" si="40"/>
        <v>99.62767857142858</v>
      </c>
    </row>
    <row r="416" spans="1:6" ht="25.5" customHeight="1">
      <c r="A416" s="226" t="s">
        <v>1370</v>
      </c>
      <c r="B416" s="227"/>
      <c r="C416" s="64">
        <f>SUM(C417:C422)</f>
        <v>84000</v>
      </c>
      <c r="D416" s="64">
        <f>SUM(D417:D422)</f>
        <v>84000</v>
      </c>
      <c r="E416" s="135">
        <f>SUM(E417:E422)</f>
        <v>83687.25</v>
      </c>
      <c r="F416" s="14">
        <f t="shared" si="40"/>
        <v>99.62767857142858</v>
      </c>
    </row>
    <row r="417" spans="1:6" ht="18" customHeight="1">
      <c r="A417" s="205" t="s">
        <v>1040</v>
      </c>
      <c r="B417" s="206"/>
      <c r="C417" s="4">
        <v>84000</v>
      </c>
      <c r="D417" s="4">
        <v>84000</v>
      </c>
      <c r="E417" s="14">
        <v>83687.25</v>
      </c>
      <c r="F417" s="14">
        <f t="shared" si="40"/>
        <v>99.62767857142858</v>
      </c>
    </row>
    <row r="418" spans="1:6" ht="18" customHeight="1">
      <c r="A418" s="205" t="s">
        <v>1246</v>
      </c>
      <c r="B418" s="206"/>
      <c r="C418" s="4">
        <v>0</v>
      </c>
      <c r="D418" s="4">
        <v>0</v>
      </c>
      <c r="E418" s="14">
        <v>0</v>
      </c>
      <c r="F418" s="14" t="e">
        <f t="shared" si="40"/>
        <v>#DIV/0!</v>
      </c>
    </row>
    <row r="419" spans="1:6" ht="18" customHeight="1">
      <c r="A419" s="205" t="s">
        <v>1250</v>
      </c>
      <c r="B419" s="206"/>
      <c r="C419" s="4">
        <v>0</v>
      </c>
      <c r="D419" s="4">
        <v>0</v>
      </c>
      <c r="E419" s="14">
        <v>0</v>
      </c>
      <c r="F419" s="14" t="e">
        <f t="shared" si="40"/>
        <v>#DIV/0!</v>
      </c>
    </row>
    <row r="420" spans="1:6" ht="18" customHeight="1">
      <c r="A420" s="205" t="s">
        <v>1247</v>
      </c>
      <c r="B420" s="206"/>
      <c r="C420" s="4">
        <v>0</v>
      </c>
      <c r="D420" s="4">
        <v>0</v>
      </c>
      <c r="E420" s="14">
        <v>0</v>
      </c>
      <c r="F420" s="14" t="e">
        <f t="shared" si="40"/>
        <v>#DIV/0!</v>
      </c>
    </row>
    <row r="421" spans="1:6" ht="18" customHeight="1">
      <c r="A421" s="205" t="s">
        <v>1248</v>
      </c>
      <c r="B421" s="206"/>
      <c r="C421" s="4">
        <v>0</v>
      </c>
      <c r="D421" s="4">
        <v>0</v>
      </c>
      <c r="E421" s="14">
        <v>0</v>
      </c>
      <c r="F421" s="14" t="e">
        <f t="shared" si="40"/>
        <v>#DIV/0!</v>
      </c>
    </row>
    <row r="422" spans="1:6" ht="18" customHeight="1">
      <c r="A422" s="205" t="s">
        <v>1253</v>
      </c>
      <c r="B422" s="206"/>
      <c r="C422" s="4">
        <v>0</v>
      </c>
      <c r="D422" s="4">
        <v>0</v>
      </c>
      <c r="E422" s="14">
        <v>0</v>
      </c>
      <c r="F422" s="14" t="e">
        <f t="shared" si="40"/>
        <v>#DIV/0!</v>
      </c>
    </row>
    <row r="423" spans="1:6" ht="21" customHeight="1">
      <c r="A423" s="41">
        <v>32</v>
      </c>
      <c r="B423" s="3" t="s">
        <v>273</v>
      </c>
      <c r="C423" s="4">
        <f>C426+C424</f>
        <v>0</v>
      </c>
      <c r="D423" s="4">
        <f>D426+D424</f>
        <v>0</v>
      </c>
      <c r="E423" s="14">
        <f>E426+E424</f>
        <v>0</v>
      </c>
      <c r="F423" s="14" t="e">
        <f t="shared" si="40"/>
        <v>#DIV/0!</v>
      </c>
    </row>
    <row r="424" spans="1:6" ht="18" customHeight="1">
      <c r="A424" s="41">
        <v>322</v>
      </c>
      <c r="B424" s="3" t="s">
        <v>69</v>
      </c>
      <c r="C424" s="4">
        <f>SUM(C425:C425)</f>
        <v>0</v>
      </c>
      <c r="D424" s="4">
        <f>SUM(D425:D425)</f>
        <v>0</v>
      </c>
      <c r="E424" s="14">
        <f>SUM(E425:E425)</f>
        <v>0</v>
      </c>
      <c r="F424" s="14" t="e">
        <f t="shared" si="40"/>
        <v>#DIV/0!</v>
      </c>
    </row>
    <row r="425" spans="1:6" ht="15" customHeight="1">
      <c r="A425" s="41">
        <v>3221</v>
      </c>
      <c r="B425" s="3" t="s">
        <v>1005</v>
      </c>
      <c r="C425" s="4">
        <v>0</v>
      </c>
      <c r="D425" s="4">
        <v>0</v>
      </c>
      <c r="E425" s="14">
        <v>0</v>
      </c>
      <c r="F425" s="14" t="e">
        <f t="shared" si="40"/>
        <v>#DIV/0!</v>
      </c>
    </row>
    <row r="426" spans="1:6" ht="18" customHeight="1">
      <c r="A426" s="41">
        <v>323</v>
      </c>
      <c r="B426" s="3" t="s">
        <v>71</v>
      </c>
      <c r="C426" s="4">
        <v>0</v>
      </c>
      <c r="D426" s="4">
        <v>0</v>
      </c>
      <c r="E426" s="14">
        <f>E427</f>
        <v>0</v>
      </c>
      <c r="F426" s="14" t="e">
        <f t="shared" si="40"/>
        <v>#DIV/0!</v>
      </c>
    </row>
    <row r="427" spans="1:6" ht="15" customHeight="1">
      <c r="A427" s="41" t="s">
        <v>698</v>
      </c>
      <c r="B427" s="3" t="s">
        <v>100</v>
      </c>
      <c r="C427" s="4">
        <v>0</v>
      </c>
      <c r="D427" s="4">
        <v>0</v>
      </c>
      <c r="E427" s="14">
        <v>0</v>
      </c>
      <c r="F427" s="14" t="e">
        <f t="shared" si="40"/>
        <v>#DIV/0!</v>
      </c>
    </row>
    <row r="428" spans="1:6" ht="21" customHeight="1">
      <c r="A428" s="41" t="s">
        <v>618</v>
      </c>
      <c r="B428" s="72" t="s">
        <v>1279</v>
      </c>
      <c r="C428" s="4">
        <f>C429</f>
        <v>84000</v>
      </c>
      <c r="D428" s="4">
        <f>D429</f>
        <v>84000</v>
      </c>
      <c r="E428" s="14">
        <f>E429</f>
        <v>83687.25</v>
      </c>
      <c r="F428" s="14">
        <f t="shared" si="40"/>
        <v>99.62767857142858</v>
      </c>
    </row>
    <row r="429" spans="1:6" ht="18" customHeight="1">
      <c r="A429" s="41" t="s">
        <v>636</v>
      </c>
      <c r="B429" s="72" t="s">
        <v>637</v>
      </c>
      <c r="C429" s="4">
        <v>84000</v>
      </c>
      <c r="D429" s="4">
        <v>84000</v>
      </c>
      <c r="E429" s="14">
        <f>E431+E430</f>
        <v>83687.25</v>
      </c>
      <c r="F429" s="14">
        <f t="shared" si="40"/>
        <v>99.62767857142858</v>
      </c>
    </row>
    <row r="430" spans="1:6" ht="15" customHeight="1">
      <c r="A430" s="41" t="s">
        <v>638</v>
      </c>
      <c r="B430" s="72" t="s">
        <v>1371</v>
      </c>
      <c r="C430" s="4">
        <v>0</v>
      </c>
      <c r="D430" s="4">
        <v>0</v>
      </c>
      <c r="E430" s="14">
        <v>11826.75</v>
      </c>
      <c r="F430" s="14" t="e">
        <f>E430/D430*100</f>
        <v>#DIV/0!</v>
      </c>
    </row>
    <row r="431" spans="1:6" ht="15" customHeight="1">
      <c r="A431" s="41" t="s">
        <v>1007</v>
      </c>
      <c r="B431" s="72" t="s">
        <v>1372</v>
      </c>
      <c r="C431" s="4">
        <v>0</v>
      </c>
      <c r="D431" s="4">
        <v>0</v>
      </c>
      <c r="E431" s="14">
        <v>71860.5</v>
      </c>
      <c r="F431" s="14" t="e">
        <f t="shared" si="40"/>
        <v>#DIV/0!</v>
      </c>
    </row>
    <row r="432" spans="1:6" ht="30" customHeight="1">
      <c r="A432" s="232" t="s">
        <v>936</v>
      </c>
      <c r="B432" s="233"/>
      <c r="C432" s="63">
        <f>C433+C444+C448</f>
        <v>0</v>
      </c>
      <c r="D432" s="63">
        <f>D433+D444+D448</f>
        <v>0</v>
      </c>
      <c r="E432" s="134">
        <f>E433+E444+E448</f>
        <v>0</v>
      </c>
      <c r="F432" s="14" t="e">
        <f aca="true" t="shared" si="42" ref="F432:F447">E432/D432*100</f>
        <v>#DIV/0!</v>
      </c>
    </row>
    <row r="433" spans="1:6" ht="25.5" customHeight="1">
      <c r="A433" s="238" t="s">
        <v>1077</v>
      </c>
      <c r="B433" s="231"/>
      <c r="C433" s="5">
        <f>C441</f>
        <v>0</v>
      </c>
      <c r="D433" s="5">
        <f>D441</f>
        <v>0</v>
      </c>
      <c r="E433" s="137">
        <f>E441</f>
        <v>0</v>
      </c>
      <c r="F433" s="14" t="e">
        <f t="shared" si="42"/>
        <v>#DIV/0!</v>
      </c>
    </row>
    <row r="434" spans="1:6" ht="25.5" customHeight="1">
      <c r="A434" s="226" t="s">
        <v>1078</v>
      </c>
      <c r="B434" s="227"/>
      <c r="C434" s="64">
        <f>SUM(C435:C440)</f>
        <v>0</v>
      </c>
      <c r="D434" s="64">
        <f>SUM(D435:D440)</f>
        <v>0</v>
      </c>
      <c r="E434" s="135">
        <f>SUM(E435:E440)</f>
        <v>0</v>
      </c>
      <c r="F434" s="14" t="e">
        <f t="shared" si="42"/>
        <v>#DIV/0!</v>
      </c>
    </row>
    <row r="435" spans="1:6" ht="18" customHeight="1">
      <c r="A435" s="205" t="s">
        <v>1040</v>
      </c>
      <c r="B435" s="206"/>
      <c r="C435" s="4">
        <v>0</v>
      </c>
      <c r="D435" s="4">
        <v>0</v>
      </c>
      <c r="E435" s="14">
        <v>0</v>
      </c>
      <c r="F435" s="14" t="e">
        <f t="shared" si="42"/>
        <v>#DIV/0!</v>
      </c>
    </row>
    <row r="436" spans="1:6" ht="18" customHeight="1">
      <c r="A436" s="205" t="s">
        <v>1246</v>
      </c>
      <c r="B436" s="206"/>
      <c r="C436" s="4">
        <v>0</v>
      </c>
      <c r="D436" s="4">
        <v>0</v>
      </c>
      <c r="E436" s="14">
        <v>0</v>
      </c>
      <c r="F436" s="14" t="e">
        <f t="shared" si="42"/>
        <v>#DIV/0!</v>
      </c>
    </row>
    <row r="437" spans="1:6" ht="18" customHeight="1">
      <c r="A437" s="205" t="s">
        <v>1250</v>
      </c>
      <c r="B437" s="206"/>
      <c r="C437" s="4">
        <v>0</v>
      </c>
      <c r="D437" s="4">
        <v>0</v>
      </c>
      <c r="E437" s="14">
        <v>0</v>
      </c>
      <c r="F437" s="14" t="e">
        <f t="shared" si="42"/>
        <v>#DIV/0!</v>
      </c>
    </row>
    <row r="438" spans="1:6" ht="18" customHeight="1">
      <c r="A438" s="205" t="s">
        <v>1247</v>
      </c>
      <c r="B438" s="206"/>
      <c r="C438" s="4">
        <v>0</v>
      </c>
      <c r="D438" s="4">
        <v>0</v>
      </c>
      <c r="E438" s="14">
        <v>0</v>
      </c>
      <c r="F438" s="14" t="e">
        <f t="shared" si="42"/>
        <v>#DIV/0!</v>
      </c>
    </row>
    <row r="439" spans="1:6" ht="18" customHeight="1">
      <c r="A439" s="205" t="s">
        <v>1248</v>
      </c>
      <c r="B439" s="206"/>
      <c r="C439" s="4">
        <v>0</v>
      </c>
      <c r="D439" s="4">
        <v>0</v>
      </c>
      <c r="E439" s="14">
        <v>0</v>
      </c>
      <c r="F439" s="14" t="e">
        <f t="shared" si="42"/>
        <v>#DIV/0!</v>
      </c>
    </row>
    <row r="440" spans="1:6" ht="18" customHeight="1">
      <c r="A440" s="205" t="s">
        <v>1268</v>
      </c>
      <c r="B440" s="206"/>
      <c r="C440" s="4">
        <v>0</v>
      </c>
      <c r="D440" s="4">
        <v>0</v>
      </c>
      <c r="E440" s="14">
        <v>0</v>
      </c>
      <c r="F440" s="14" t="e">
        <f t="shared" si="42"/>
        <v>#DIV/0!</v>
      </c>
    </row>
    <row r="441" spans="1:6" ht="21" customHeight="1">
      <c r="A441" s="41" t="s">
        <v>294</v>
      </c>
      <c r="B441" s="3" t="s">
        <v>937</v>
      </c>
      <c r="C441" s="4">
        <f aca="true" t="shared" si="43" ref="C441:E442">C442</f>
        <v>0</v>
      </c>
      <c r="D441" s="4">
        <f t="shared" si="43"/>
        <v>0</v>
      </c>
      <c r="E441" s="14">
        <f t="shared" si="43"/>
        <v>0</v>
      </c>
      <c r="F441" s="14" t="e">
        <f t="shared" si="42"/>
        <v>#DIV/0!</v>
      </c>
    </row>
    <row r="442" spans="1:6" ht="18" customHeight="1">
      <c r="A442" s="41" t="s">
        <v>938</v>
      </c>
      <c r="B442" s="3" t="s">
        <v>939</v>
      </c>
      <c r="C442" s="4">
        <v>0</v>
      </c>
      <c r="D442" s="4">
        <v>0</v>
      </c>
      <c r="E442" s="14">
        <f t="shared" si="43"/>
        <v>0</v>
      </c>
      <c r="F442" s="14" t="e">
        <f t="shared" si="42"/>
        <v>#DIV/0!</v>
      </c>
    </row>
    <row r="443" spans="1:6" ht="15" customHeight="1">
      <c r="A443" s="41" t="s">
        <v>320</v>
      </c>
      <c r="B443" s="3" t="s">
        <v>940</v>
      </c>
      <c r="C443" s="4">
        <v>0</v>
      </c>
      <c r="D443" s="4">
        <v>0</v>
      </c>
      <c r="E443" s="14">
        <v>0</v>
      </c>
      <c r="F443" s="14" t="e">
        <f t="shared" si="42"/>
        <v>#DIV/0!</v>
      </c>
    </row>
    <row r="444" spans="1:6" ht="25.5" customHeight="1">
      <c r="A444" s="230" t="s">
        <v>941</v>
      </c>
      <c r="B444" s="231"/>
      <c r="C444" s="5">
        <f>C445</f>
        <v>0</v>
      </c>
      <c r="D444" s="5">
        <f>D445</f>
        <v>0</v>
      </c>
      <c r="E444" s="137">
        <f>E445</f>
        <v>0</v>
      </c>
      <c r="F444" s="14" t="e">
        <f t="shared" si="42"/>
        <v>#DIV/0!</v>
      </c>
    </row>
    <row r="445" spans="1:6" ht="21" customHeight="1">
      <c r="A445" s="41">
        <v>42</v>
      </c>
      <c r="B445" s="3" t="s">
        <v>610</v>
      </c>
      <c r="C445" s="4">
        <f aca="true" t="shared" si="44" ref="C445:E446">C446</f>
        <v>0</v>
      </c>
      <c r="D445" s="4">
        <f t="shared" si="44"/>
        <v>0</v>
      </c>
      <c r="E445" s="14">
        <f t="shared" si="44"/>
        <v>0</v>
      </c>
      <c r="F445" s="14" t="e">
        <f t="shared" si="42"/>
        <v>#DIV/0!</v>
      </c>
    </row>
    <row r="446" spans="1:6" ht="18" customHeight="1">
      <c r="A446" s="41">
        <v>426</v>
      </c>
      <c r="B446" s="3" t="s">
        <v>86</v>
      </c>
      <c r="C446" s="4">
        <f t="shared" si="44"/>
        <v>0</v>
      </c>
      <c r="D446" s="4">
        <f t="shared" si="44"/>
        <v>0</v>
      </c>
      <c r="E446" s="14">
        <f t="shared" si="44"/>
        <v>0</v>
      </c>
      <c r="F446" s="14" t="e">
        <f t="shared" si="42"/>
        <v>#DIV/0!</v>
      </c>
    </row>
    <row r="447" spans="1:6" ht="15" customHeight="1">
      <c r="A447" s="41" t="s">
        <v>320</v>
      </c>
      <c r="B447" s="3" t="s">
        <v>942</v>
      </c>
      <c r="C447" s="4">
        <v>0</v>
      </c>
      <c r="D447" s="4">
        <v>0</v>
      </c>
      <c r="E447" s="14">
        <v>0</v>
      </c>
      <c r="F447" s="14" t="e">
        <f t="shared" si="42"/>
        <v>#DIV/0!</v>
      </c>
    </row>
    <row r="448" spans="1:6" ht="25.5" customHeight="1">
      <c r="A448" s="230" t="s">
        <v>943</v>
      </c>
      <c r="B448" s="231"/>
      <c r="C448" s="5">
        <f>C456</f>
        <v>0</v>
      </c>
      <c r="D448" s="5">
        <f>D456</f>
        <v>0</v>
      </c>
      <c r="E448" s="137">
        <f>E456</f>
        <v>0</v>
      </c>
      <c r="F448" s="14" t="e">
        <f>E448/D448*100</f>
        <v>#DIV/0!</v>
      </c>
    </row>
    <row r="449" spans="1:6" ht="25.5" customHeight="1">
      <c r="A449" s="226" t="s">
        <v>1079</v>
      </c>
      <c r="B449" s="227"/>
      <c r="C449" s="64">
        <f>SUM(C450:C455)</f>
        <v>0</v>
      </c>
      <c r="D449" s="64">
        <f>SUM(D450:D455)</f>
        <v>0</v>
      </c>
      <c r="E449" s="135">
        <f>SUM(E450:E455)</f>
        <v>0</v>
      </c>
      <c r="F449" s="14" t="e">
        <f aca="true" t="shared" si="45" ref="F449:F455">E449/D449*100</f>
        <v>#DIV/0!</v>
      </c>
    </row>
    <row r="450" spans="1:6" ht="18" customHeight="1">
      <c r="A450" s="205" t="s">
        <v>1040</v>
      </c>
      <c r="B450" s="206"/>
      <c r="C450" s="4">
        <v>0</v>
      </c>
      <c r="D450" s="4">
        <v>0</v>
      </c>
      <c r="E450" s="14">
        <v>0</v>
      </c>
      <c r="F450" s="14" t="e">
        <f t="shared" si="45"/>
        <v>#DIV/0!</v>
      </c>
    </row>
    <row r="451" spans="1:6" ht="18" customHeight="1">
      <c r="A451" s="205" t="s">
        <v>1246</v>
      </c>
      <c r="B451" s="206"/>
      <c r="C451" s="4">
        <v>0</v>
      </c>
      <c r="D451" s="4">
        <v>0</v>
      </c>
      <c r="E451" s="14">
        <v>0</v>
      </c>
      <c r="F451" s="14" t="e">
        <f t="shared" si="45"/>
        <v>#DIV/0!</v>
      </c>
    </row>
    <row r="452" spans="1:6" ht="18" customHeight="1">
      <c r="A452" s="205" t="s">
        <v>1250</v>
      </c>
      <c r="B452" s="206"/>
      <c r="C452" s="4">
        <v>0</v>
      </c>
      <c r="D452" s="4">
        <v>0</v>
      </c>
      <c r="E452" s="14">
        <v>0</v>
      </c>
      <c r="F452" s="14" t="e">
        <f t="shared" si="45"/>
        <v>#DIV/0!</v>
      </c>
    </row>
    <row r="453" spans="1:6" ht="18" customHeight="1">
      <c r="A453" s="205" t="s">
        <v>1247</v>
      </c>
      <c r="B453" s="206"/>
      <c r="C453" s="4">
        <v>0</v>
      </c>
      <c r="D453" s="4">
        <v>0</v>
      </c>
      <c r="E453" s="14">
        <v>0</v>
      </c>
      <c r="F453" s="14" t="e">
        <f t="shared" si="45"/>
        <v>#DIV/0!</v>
      </c>
    </row>
    <row r="454" spans="1:6" ht="18" customHeight="1">
      <c r="A454" s="205" t="s">
        <v>1248</v>
      </c>
      <c r="B454" s="206"/>
      <c r="C454" s="4">
        <v>0</v>
      </c>
      <c r="D454" s="4">
        <v>0</v>
      </c>
      <c r="E454" s="14">
        <v>0</v>
      </c>
      <c r="F454" s="14" t="e">
        <f t="shared" si="45"/>
        <v>#DIV/0!</v>
      </c>
    </row>
    <row r="455" spans="1:6" ht="18" customHeight="1">
      <c r="A455" s="205" t="s">
        <v>1253</v>
      </c>
      <c r="B455" s="206"/>
      <c r="C455" s="4">
        <v>0</v>
      </c>
      <c r="D455" s="4">
        <v>0</v>
      </c>
      <c r="E455" s="14">
        <v>0</v>
      </c>
      <c r="F455" s="14" t="e">
        <f t="shared" si="45"/>
        <v>#DIV/0!</v>
      </c>
    </row>
    <row r="456" spans="1:6" ht="21" customHeight="1">
      <c r="A456" s="41" t="s">
        <v>294</v>
      </c>
      <c r="B456" s="3" t="s">
        <v>937</v>
      </c>
      <c r="C456" s="4">
        <f>C457</f>
        <v>0</v>
      </c>
      <c r="D456" s="4">
        <f>D457</f>
        <v>0</v>
      </c>
      <c r="E456" s="14">
        <f>E457</f>
        <v>0</v>
      </c>
      <c r="F456" s="14" t="e">
        <f aca="true" t="shared" si="46" ref="F456:F481">E456/D456*100</f>
        <v>#DIV/0!</v>
      </c>
    </row>
    <row r="457" spans="1:6" ht="18" customHeight="1">
      <c r="A457" s="41" t="s">
        <v>938</v>
      </c>
      <c r="B457" s="3" t="s">
        <v>728</v>
      </c>
      <c r="C457" s="4">
        <v>0</v>
      </c>
      <c r="D457" s="4">
        <v>0</v>
      </c>
      <c r="E457" s="14">
        <f>E458</f>
        <v>0</v>
      </c>
      <c r="F457" s="14" t="e">
        <f t="shared" si="46"/>
        <v>#DIV/0!</v>
      </c>
    </row>
    <row r="458" spans="1:6" ht="15" customHeight="1">
      <c r="A458" s="41" t="s">
        <v>320</v>
      </c>
      <c r="B458" s="3" t="s">
        <v>944</v>
      </c>
      <c r="C458" s="4">
        <v>0</v>
      </c>
      <c r="D458" s="4">
        <v>0</v>
      </c>
      <c r="E458" s="14">
        <v>0</v>
      </c>
      <c r="F458" s="14" t="e">
        <f t="shared" si="46"/>
        <v>#DIV/0!</v>
      </c>
    </row>
    <row r="459" spans="1:6" ht="30" customHeight="1">
      <c r="A459" s="232" t="s">
        <v>933</v>
      </c>
      <c r="B459" s="233"/>
      <c r="C459" s="63">
        <f>C460+C471+C507+C482+C496+C519</f>
        <v>624000</v>
      </c>
      <c r="D459" s="63">
        <f>D460+D471+D507+D482+D496+D519</f>
        <v>624000</v>
      </c>
      <c r="E459" s="134">
        <f>E460+E471+E507+E482+E496+E519</f>
        <v>479546.25</v>
      </c>
      <c r="F459" s="14">
        <f t="shared" si="46"/>
        <v>76.85036057692308</v>
      </c>
    </row>
    <row r="460" spans="1:6" ht="25.5" customHeight="1">
      <c r="A460" s="230" t="s">
        <v>934</v>
      </c>
      <c r="B460" s="231"/>
      <c r="C460" s="5">
        <f>C468</f>
        <v>100000</v>
      </c>
      <c r="D460" s="5">
        <f>D468</f>
        <v>100000</v>
      </c>
      <c r="E460" s="137">
        <f>E468</f>
        <v>70190</v>
      </c>
      <c r="F460" s="14">
        <f t="shared" si="46"/>
        <v>70.19</v>
      </c>
    </row>
    <row r="461" spans="1:6" ht="25.5" customHeight="1">
      <c r="A461" s="226" t="s">
        <v>1080</v>
      </c>
      <c r="B461" s="227"/>
      <c r="C461" s="64">
        <f>SUM(C462:C467)</f>
        <v>100000</v>
      </c>
      <c r="D461" s="64">
        <f>SUM(D462:D467)</f>
        <v>100000</v>
      </c>
      <c r="E461" s="135">
        <f>SUM(E462:E467)</f>
        <v>70190</v>
      </c>
      <c r="F461" s="14">
        <f t="shared" si="46"/>
        <v>70.19</v>
      </c>
    </row>
    <row r="462" spans="1:6" ht="18" customHeight="1">
      <c r="A462" s="205" t="s">
        <v>1040</v>
      </c>
      <c r="B462" s="206"/>
      <c r="C462" s="4">
        <v>95000</v>
      </c>
      <c r="D462" s="4">
        <v>95000</v>
      </c>
      <c r="E462" s="14">
        <v>65760.34</v>
      </c>
      <c r="F462" s="14">
        <f t="shared" si="46"/>
        <v>69.22141052631578</v>
      </c>
    </row>
    <row r="463" spans="1:6" ht="18" customHeight="1">
      <c r="A463" s="205" t="s">
        <v>1246</v>
      </c>
      <c r="B463" s="206"/>
      <c r="C463" s="4">
        <v>0</v>
      </c>
      <c r="D463" s="4">
        <v>0</v>
      </c>
      <c r="E463" s="14">
        <v>0</v>
      </c>
      <c r="F463" s="14" t="e">
        <f t="shared" si="46"/>
        <v>#DIV/0!</v>
      </c>
    </row>
    <row r="464" spans="1:6" ht="18" customHeight="1">
      <c r="A464" s="205" t="s">
        <v>1250</v>
      </c>
      <c r="B464" s="206"/>
      <c r="C464" s="4">
        <v>5000</v>
      </c>
      <c r="D464" s="4">
        <v>5000</v>
      </c>
      <c r="E464" s="14">
        <v>4429.66</v>
      </c>
      <c r="F464" s="14">
        <f t="shared" si="46"/>
        <v>88.5932</v>
      </c>
    </row>
    <row r="465" spans="1:6" ht="18" customHeight="1">
      <c r="A465" s="205" t="s">
        <v>1247</v>
      </c>
      <c r="B465" s="206"/>
      <c r="C465" s="4">
        <v>0</v>
      </c>
      <c r="D465" s="4">
        <v>0</v>
      </c>
      <c r="E465" s="14">
        <v>0</v>
      </c>
      <c r="F465" s="14" t="e">
        <f t="shared" si="46"/>
        <v>#DIV/0!</v>
      </c>
    </row>
    <row r="466" spans="1:6" ht="18" customHeight="1">
      <c r="A466" s="205" t="s">
        <v>1248</v>
      </c>
      <c r="B466" s="206"/>
      <c r="C466" s="4">
        <v>0</v>
      </c>
      <c r="D466" s="4">
        <v>0</v>
      </c>
      <c r="E466" s="14">
        <v>0</v>
      </c>
      <c r="F466" s="14" t="e">
        <f t="shared" si="46"/>
        <v>#DIV/0!</v>
      </c>
    </row>
    <row r="467" spans="1:6" ht="18" customHeight="1">
      <c r="A467" s="205" t="s">
        <v>1253</v>
      </c>
      <c r="B467" s="206"/>
      <c r="C467" s="4">
        <v>0</v>
      </c>
      <c r="D467" s="4">
        <v>0</v>
      </c>
      <c r="E467" s="14">
        <v>0</v>
      </c>
      <c r="F467" s="14" t="e">
        <f t="shared" si="46"/>
        <v>#DIV/0!</v>
      </c>
    </row>
    <row r="468" spans="1:6" ht="21" customHeight="1">
      <c r="A468" s="41">
        <v>32</v>
      </c>
      <c r="B468" s="3" t="s">
        <v>273</v>
      </c>
      <c r="C468" s="4">
        <f aca="true" t="shared" si="47" ref="C468:E469">C469</f>
        <v>100000</v>
      </c>
      <c r="D468" s="4">
        <f t="shared" si="47"/>
        <v>100000</v>
      </c>
      <c r="E468" s="14">
        <f t="shared" si="47"/>
        <v>70190</v>
      </c>
      <c r="F468" s="14">
        <f t="shared" si="46"/>
        <v>70.19</v>
      </c>
    </row>
    <row r="469" spans="1:6" ht="18" customHeight="1">
      <c r="A469" s="41">
        <v>323</v>
      </c>
      <c r="B469" s="3" t="s">
        <v>0</v>
      </c>
      <c r="C469" s="4">
        <v>100000</v>
      </c>
      <c r="D469" s="4">
        <v>100000</v>
      </c>
      <c r="E469" s="14">
        <f t="shared" si="47"/>
        <v>70190</v>
      </c>
      <c r="F469" s="14">
        <f t="shared" si="46"/>
        <v>70.19</v>
      </c>
    </row>
    <row r="470" spans="1:6" ht="15" customHeight="1">
      <c r="A470" s="41">
        <v>3237</v>
      </c>
      <c r="B470" s="3" t="s">
        <v>85</v>
      </c>
      <c r="C470" s="4">
        <v>0</v>
      </c>
      <c r="D470" s="4">
        <v>0</v>
      </c>
      <c r="E470" s="14">
        <v>70190</v>
      </c>
      <c r="F470" s="14" t="e">
        <f t="shared" si="46"/>
        <v>#DIV/0!</v>
      </c>
    </row>
    <row r="471" spans="1:6" ht="25.5" customHeight="1">
      <c r="A471" s="230" t="s">
        <v>935</v>
      </c>
      <c r="B471" s="231"/>
      <c r="C471" s="5">
        <f>C479</f>
        <v>300000</v>
      </c>
      <c r="D471" s="5">
        <f>D479</f>
        <v>300000</v>
      </c>
      <c r="E471" s="137">
        <f>E479</f>
        <v>187625</v>
      </c>
      <c r="F471" s="14">
        <f t="shared" si="46"/>
        <v>62.541666666666664</v>
      </c>
    </row>
    <row r="472" spans="1:6" ht="25.5" customHeight="1">
      <c r="A472" s="226" t="s">
        <v>1373</v>
      </c>
      <c r="B472" s="227"/>
      <c r="C472" s="64">
        <f>SUM(C473:C478)</f>
        <v>300000</v>
      </c>
      <c r="D472" s="64">
        <f>SUM(D473:D478)</f>
        <v>300000</v>
      </c>
      <c r="E472" s="135">
        <f>SUM(E473:E478)</f>
        <v>187625</v>
      </c>
      <c r="F472" s="14">
        <f t="shared" si="46"/>
        <v>62.541666666666664</v>
      </c>
    </row>
    <row r="473" spans="1:6" ht="18" customHeight="1">
      <c r="A473" s="205" t="s">
        <v>1040</v>
      </c>
      <c r="B473" s="206"/>
      <c r="C473" s="4">
        <v>250000</v>
      </c>
      <c r="D473" s="4">
        <v>250000</v>
      </c>
      <c r="E473" s="14">
        <v>140833.74</v>
      </c>
      <c r="F473" s="14">
        <f t="shared" si="46"/>
        <v>56.333496</v>
      </c>
    </row>
    <row r="474" spans="1:6" ht="18" customHeight="1">
      <c r="A474" s="205" t="s">
        <v>1246</v>
      </c>
      <c r="B474" s="206"/>
      <c r="C474" s="4">
        <v>0</v>
      </c>
      <c r="D474" s="4">
        <v>0</v>
      </c>
      <c r="E474" s="14">
        <v>0</v>
      </c>
      <c r="F474" s="14" t="e">
        <f t="shared" si="46"/>
        <v>#DIV/0!</v>
      </c>
    </row>
    <row r="475" spans="1:6" ht="18" customHeight="1">
      <c r="A475" s="205" t="s">
        <v>1250</v>
      </c>
      <c r="B475" s="206"/>
      <c r="C475" s="4">
        <v>50000</v>
      </c>
      <c r="D475" s="4">
        <v>50000</v>
      </c>
      <c r="E475" s="14">
        <v>46791.26</v>
      </c>
      <c r="F475" s="14">
        <f t="shared" si="46"/>
        <v>93.58252</v>
      </c>
    </row>
    <row r="476" spans="1:6" ht="18" customHeight="1">
      <c r="A476" s="205" t="s">
        <v>1247</v>
      </c>
      <c r="B476" s="206"/>
      <c r="C476" s="4">
        <v>0</v>
      </c>
      <c r="D476" s="4">
        <v>0</v>
      </c>
      <c r="E476" s="14">
        <v>0</v>
      </c>
      <c r="F476" s="14" t="e">
        <f t="shared" si="46"/>
        <v>#DIV/0!</v>
      </c>
    </row>
    <row r="477" spans="1:6" ht="18" customHeight="1">
      <c r="A477" s="205" t="s">
        <v>1248</v>
      </c>
      <c r="B477" s="206"/>
      <c r="C477" s="4">
        <v>0</v>
      </c>
      <c r="D477" s="4">
        <v>0</v>
      </c>
      <c r="E477" s="14">
        <v>0</v>
      </c>
      <c r="F477" s="14" t="e">
        <f t="shared" si="46"/>
        <v>#DIV/0!</v>
      </c>
    </row>
    <row r="478" spans="1:6" ht="18" customHeight="1">
      <c r="A478" s="205" t="s">
        <v>1253</v>
      </c>
      <c r="B478" s="206"/>
      <c r="C478" s="4">
        <v>0</v>
      </c>
      <c r="D478" s="4">
        <v>0</v>
      </c>
      <c r="E478" s="14">
        <v>0</v>
      </c>
      <c r="F478" s="14" t="e">
        <f t="shared" si="46"/>
        <v>#DIV/0!</v>
      </c>
    </row>
    <row r="479" spans="1:6" ht="21" customHeight="1">
      <c r="A479" s="41">
        <v>42</v>
      </c>
      <c r="B479" s="3" t="s">
        <v>610</v>
      </c>
      <c r="C479" s="4">
        <f aca="true" t="shared" si="48" ref="C479:E480">C480</f>
        <v>300000</v>
      </c>
      <c r="D479" s="4">
        <f t="shared" si="48"/>
        <v>300000</v>
      </c>
      <c r="E479" s="14">
        <f t="shared" si="48"/>
        <v>187625</v>
      </c>
      <c r="F479" s="14">
        <f t="shared" si="46"/>
        <v>62.541666666666664</v>
      </c>
    </row>
    <row r="480" spans="1:6" ht="18" customHeight="1">
      <c r="A480" s="41">
        <v>426</v>
      </c>
      <c r="B480" s="3" t="s">
        <v>86</v>
      </c>
      <c r="C480" s="4">
        <v>300000</v>
      </c>
      <c r="D480" s="4">
        <v>300000</v>
      </c>
      <c r="E480" s="14">
        <f t="shared" si="48"/>
        <v>187625</v>
      </c>
      <c r="F480" s="14">
        <f t="shared" si="46"/>
        <v>62.541666666666664</v>
      </c>
    </row>
    <row r="481" spans="1:6" ht="15" customHeight="1">
      <c r="A481" s="41" t="s">
        <v>320</v>
      </c>
      <c r="B481" s="3" t="s">
        <v>611</v>
      </c>
      <c r="C481" s="4">
        <v>0</v>
      </c>
      <c r="D481" s="4">
        <v>0</v>
      </c>
      <c r="E481" s="14">
        <v>187625</v>
      </c>
      <c r="F481" s="14" t="e">
        <f t="shared" si="46"/>
        <v>#DIV/0!</v>
      </c>
    </row>
    <row r="482" spans="1:6" ht="25.5" customHeight="1">
      <c r="A482" s="238" t="s">
        <v>945</v>
      </c>
      <c r="B482" s="231"/>
      <c r="C482" s="5">
        <f>C490+C493</f>
        <v>0</v>
      </c>
      <c r="D482" s="5">
        <f>D490+D493</f>
        <v>0</v>
      </c>
      <c r="E482" s="5">
        <f>E490+E493</f>
        <v>0</v>
      </c>
      <c r="F482" s="14" t="e">
        <f aca="true" t="shared" si="49" ref="F482:F495">E482/D482*100</f>
        <v>#DIV/0!</v>
      </c>
    </row>
    <row r="483" spans="1:6" ht="25.5" customHeight="1">
      <c r="A483" s="226" t="s">
        <v>1081</v>
      </c>
      <c r="B483" s="227"/>
      <c r="C483" s="64">
        <f>SUM(C484:C489)</f>
        <v>0</v>
      </c>
      <c r="D483" s="64">
        <f>SUM(D484:D489)</f>
        <v>0</v>
      </c>
      <c r="E483" s="135">
        <f>SUM(E484:E489)</f>
        <v>0</v>
      </c>
      <c r="F483" s="14" t="e">
        <f t="shared" si="49"/>
        <v>#DIV/0!</v>
      </c>
    </row>
    <row r="484" spans="1:6" ht="18" customHeight="1">
      <c r="A484" s="205" t="s">
        <v>1040</v>
      </c>
      <c r="B484" s="206"/>
      <c r="C484" s="4">
        <v>0</v>
      </c>
      <c r="D484" s="4">
        <v>0</v>
      </c>
      <c r="E484" s="14">
        <v>0</v>
      </c>
      <c r="F484" s="14" t="e">
        <f t="shared" si="49"/>
        <v>#DIV/0!</v>
      </c>
    </row>
    <row r="485" spans="1:6" ht="18" customHeight="1">
      <c r="A485" s="205" t="s">
        <v>1246</v>
      </c>
      <c r="B485" s="206"/>
      <c r="C485" s="4">
        <v>0</v>
      </c>
      <c r="D485" s="4">
        <v>0</v>
      </c>
      <c r="E485" s="14">
        <v>0</v>
      </c>
      <c r="F485" s="14" t="e">
        <f t="shared" si="49"/>
        <v>#DIV/0!</v>
      </c>
    </row>
    <row r="486" spans="1:6" ht="18" customHeight="1">
      <c r="A486" s="205" t="s">
        <v>1250</v>
      </c>
      <c r="B486" s="206"/>
      <c r="C486" s="4">
        <v>0</v>
      </c>
      <c r="D486" s="4">
        <v>0</v>
      </c>
      <c r="E486" s="14">
        <v>0</v>
      </c>
      <c r="F486" s="14" t="e">
        <f t="shared" si="49"/>
        <v>#DIV/0!</v>
      </c>
    </row>
    <row r="487" spans="1:6" ht="18" customHeight="1">
      <c r="A487" s="205" t="s">
        <v>1247</v>
      </c>
      <c r="B487" s="206"/>
      <c r="C487" s="4">
        <v>0</v>
      </c>
      <c r="D487" s="4">
        <v>0</v>
      </c>
      <c r="E487" s="14">
        <v>0</v>
      </c>
      <c r="F487" s="14" t="e">
        <f t="shared" si="49"/>
        <v>#DIV/0!</v>
      </c>
    </row>
    <row r="488" spans="1:6" ht="18" customHeight="1">
      <c r="A488" s="205" t="s">
        <v>1248</v>
      </c>
      <c r="B488" s="206"/>
      <c r="C488" s="4">
        <v>0</v>
      </c>
      <c r="D488" s="4">
        <v>0</v>
      </c>
      <c r="E488" s="14">
        <v>0</v>
      </c>
      <c r="F488" s="14" t="e">
        <f t="shared" si="49"/>
        <v>#DIV/0!</v>
      </c>
    </row>
    <row r="489" spans="1:6" ht="18" customHeight="1">
      <c r="A489" s="205" t="s">
        <v>1253</v>
      </c>
      <c r="B489" s="206"/>
      <c r="C489" s="4">
        <v>0</v>
      </c>
      <c r="D489" s="4">
        <v>0</v>
      </c>
      <c r="E489" s="14">
        <v>0</v>
      </c>
      <c r="F489" s="14" t="e">
        <f t="shared" si="49"/>
        <v>#DIV/0!</v>
      </c>
    </row>
    <row r="490" spans="1:6" ht="21" customHeight="1">
      <c r="A490" s="41">
        <v>41</v>
      </c>
      <c r="B490" s="3" t="s">
        <v>80</v>
      </c>
      <c r="C490" s="4">
        <f aca="true" t="shared" si="50" ref="C490:E491">C491</f>
        <v>0</v>
      </c>
      <c r="D490" s="4">
        <f t="shared" si="50"/>
        <v>0</v>
      </c>
      <c r="E490" s="14">
        <f t="shared" si="50"/>
        <v>0</v>
      </c>
      <c r="F490" s="14" t="e">
        <f t="shared" si="49"/>
        <v>#DIV/0!</v>
      </c>
    </row>
    <row r="491" spans="1:6" ht="18" customHeight="1">
      <c r="A491" s="41">
        <v>411</v>
      </c>
      <c r="B491" s="3" t="s">
        <v>81</v>
      </c>
      <c r="C491" s="4">
        <v>0</v>
      </c>
      <c r="D491" s="4">
        <v>0</v>
      </c>
      <c r="E491" s="14">
        <f t="shared" si="50"/>
        <v>0</v>
      </c>
      <c r="F491" s="14" t="e">
        <f t="shared" si="49"/>
        <v>#DIV/0!</v>
      </c>
    </row>
    <row r="492" spans="1:6" ht="15" customHeight="1">
      <c r="A492" s="41">
        <v>4111</v>
      </c>
      <c r="B492" s="3" t="s">
        <v>946</v>
      </c>
      <c r="C492" s="75">
        <v>0</v>
      </c>
      <c r="D492" s="75">
        <v>0</v>
      </c>
      <c r="E492" s="138">
        <v>0</v>
      </c>
      <c r="F492" s="14" t="e">
        <f t="shared" si="49"/>
        <v>#DIV/0!</v>
      </c>
    </row>
    <row r="493" spans="1:6" ht="21" customHeight="1">
      <c r="A493" s="41">
        <v>42</v>
      </c>
      <c r="B493" s="3" t="s">
        <v>613</v>
      </c>
      <c r="C493" s="4">
        <f aca="true" t="shared" si="51" ref="C493:E494">C494</f>
        <v>0</v>
      </c>
      <c r="D493" s="4">
        <f t="shared" si="51"/>
        <v>0</v>
      </c>
      <c r="E493" s="14">
        <f t="shared" si="51"/>
        <v>0</v>
      </c>
      <c r="F493" s="14" t="e">
        <f t="shared" si="49"/>
        <v>#DIV/0!</v>
      </c>
    </row>
    <row r="494" spans="1:6" ht="18" customHeight="1">
      <c r="A494" s="41" t="s">
        <v>169</v>
      </c>
      <c r="B494" s="3" t="s">
        <v>83</v>
      </c>
      <c r="C494" s="4">
        <v>0</v>
      </c>
      <c r="D494" s="4">
        <v>0</v>
      </c>
      <c r="E494" s="14">
        <f t="shared" si="51"/>
        <v>0</v>
      </c>
      <c r="F494" s="14" t="e">
        <f t="shared" si="49"/>
        <v>#DIV/0!</v>
      </c>
    </row>
    <row r="495" spans="1:6" ht="15" customHeight="1">
      <c r="A495" s="41" t="s">
        <v>299</v>
      </c>
      <c r="B495" s="3" t="s">
        <v>947</v>
      </c>
      <c r="C495" s="4">
        <v>0</v>
      </c>
      <c r="D495" s="4">
        <v>0</v>
      </c>
      <c r="E495" s="14">
        <v>0</v>
      </c>
      <c r="F495" s="14" t="e">
        <f t="shared" si="49"/>
        <v>#DIV/0!</v>
      </c>
    </row>
    <row r="496" spans="1:6" ht="25.5" customHeight="1">
      <c r="A496" s="238" t="s">
        <v>1082</v>
      </c>
      <c r="B496" s="231"/>
      <c r="C496" s="5">
        <f>C504</f>
        <v>0</v>
      </c>
      <c r="D496" s="5">
        <f>D504</f>
        <v>0</v>
      </c>
      <c r="E496" s="137">
        <f>E504</f>
        <v>0</v>
      </c>
      <c r="F496" s="14" t="e">
        <f>E496/D496*100</f>
        <v>#DIV/0!</v>
      </c>
    </row>
    <row r="497" spans="1:6" ht="25.5" customHeight="1">
      <c r="A497" s="226" t="s">
        <v>1083</v>
      </c>
      <c r="B497" s="227"/>
      <c r="C497" s="64">
        <f>SUM(C498:C503)</f>
        <v>0</v>
      </c>
      <c r="D497" s="64">
        <f>SUM(D498:D503)</f>
        <v>0</v>
      </c>
      <c r="E497" s="135">
        <f>SUM(E498:E503)</f>
        <v>0</v>
      </c>
      <c r="F497" s="14" t="e">
        <f aca="true" t="shared" si="52" ref="F497:F503">E497/D497*100</f>
        <v>#DIV/0!</v>
      </c>
    </row>
    <row r="498" spans="1:6" ht="18" customHeight="1">
      <c r="A498" s="205" t="s">
        <v>1040</v>
      </c>
      <c r="B498" s="206"/>
      <c r="C498" s="4">
        <v>0</v>
      </c>
      <c r="D498" s="4">
        <v>0</v>
      </c>
      <c r="E498" s="14">
        <v>0</v>
      </c>
      <c r="F498" s="14" t="e">
        <f t="shared" si="52"/>
        <v>#DIV/0!</v>
      </c>
    </row>
    <row r="499" spans="1:6" ht="18" customHeight="1">
      <c r="A499" s="205" t="s">
        <v>1246</v>
      </c>
      <c r="B499" s="206"/>
      <c r="C499" s="4">
        <v>0</v>
      </c>
      <c r="D499" s="4">
        <v>0</v>
      </c>
      <c r="E499" s="14">
        <v>0</v>
      </c>
      <c r="F499" s="14" t="e">
        <f t="shared" si="52"/>
        <v>#DIV/0!</v>
      </c>
    </row>
    <row r="500" spans="1:6" ht="18" customHeight="1">
      <c r="A500" s="205" t="s">
        <v>1250</v>
      </c>
      <c r="B500" s="206"/>
      <c r="C500" s="4">
        <v>0</v>
      </c>
      <c r="D500" s="4">
        <v>0</v>
      </c>
      <c r="E500" s="14">
        <v>0</v>
      </c>
      <c r="F500" s="14" t="e">
        <f t="shared" si="52"/>
        <v>#DIV/0!</v>
      </c>
    </row>
    <row r="501" spans="1:6" ht="18" customHeight="1">
      <c r="A501" s="205" t="s">
        <v>1247</v>
      </c>
      <c r="B501" s="206"/>
      <c r="C501" s="4">
        <v>0</v>
      </c>
      <c r="D501" s="4">
        <v>0</v>
      </c>
      <c r="E501" s="14">
        <v>0</v>
      </c>
      <c r="F501" s="14" t="e">
        <f t="shared" si="52"/>
        <v>#DIV/0!</v>
      </c>
    </row>
    <row r="502" spans="1:6" ht="18" customHeight="1">
      <c r="A502" s="205" t="s">
        <v>1248</v>
      </c>
      <c r="B502" s="206"/>
      <c r="C502" s="4">
        <v>0</v>
      </c>
      <c r="D502" s="4">
        <v>0</v>
      </c>
      <c r="E502" s="14">
        <v>0</v>
      </c>
      <c r="F502" s="14" t="e">
        <f t="shared" si="52"/>
        <v>#DIV/0!</v>
      </c>
    </row>
    <row r="503" spans="1:6" ht="18" customHeight="1">
      <c r="A503" s="205" t="s">
        <v>1253</v>
      </c>
      <c r="B503" s="206"/>
      <c r="C503" s="4">
        <v>0</v>
      </c>
      <c r="D503" s="4">
        <v>0</v>
      </c>
      <c r="E503" s="14">
        <v>0</v>
      </c>
      <c r="F503" s="14" t="e">
        <f t="shared" si="52"/>
        <v>#DIV/0!</v>
      </c>
    </row>
    <row r="504" spans="1:6" ht="21" customHeight="1">
      <c r="A504" s="41">
        <v>41</v>
      </c>
      <c r="B504" s="3" t="s">
        <v>80</v>
      </c>
      <c r="C504" s="4">
        <f aca="true" t="shared" si="53" ref="C504:E505">C505</f>
        <v>0</v>
      </c>
      <c r="D504" s="4">
        <f t="shared" si="53"/>
        <v>0</v>
      </c>
      <c r="E504" s="14">
        <f t="shared" si="53"/>
        <v>0</v>
      </c>
      <c r="F504" s="14" t="e">
        <f>E504/D504*100</f>
        <v>#DIV/0!</v>
      </c>
    </row>
    <row r="505" spans="1:6" ht="18" customHeight="1">
      <c r="A505" s="41">
        <v>411</v>
      </c>
      <c r="B505" s="3" t="s">
        <v>81</v>
      </c>
      <c r="C505" s="4">
        <v>0</v>
      </c>
      <c r="D505" s="4">
        <v>0</v>
      </c>
      <c r="E505" s="14">
        <f t="shared" si="53"/>
        <v>0</v>
      </c>
      <c r="F505" s="14" t="e">
        <f>E505/D505*100</f>
        <v>#DIV/0!</v>
      </c>
    </row>
    <row r="506" spans="1:6" ht="15" customHeight="1">
      <c r="A506" s="41">
        <v>4111</v>
      </c>
      <c r="B506" s="3" t="s">
        <v>696</v>
      </c>
      <c r="C506" s="4">
        <v>0</v>
      </c>
      <c r="D506" s="4">
        <v>0</v>
      </c>
      <c r="E506" s="14">
        <v>0</v>
      </c>
      <c r="F506" s="14" t="e">
        <f>E506/D506*100</f>
        <v>#DIV/0!</v>
      </c>
    </row>
    <row r="507" spans="1:6" ht="25.5" customHeight="1">
      <c r="A507" s="230" t="s">
        <v>1084</v>
      </c>
      <c r="B507" s="231"/>
      <c r="C507" s="5">
        <f>C515</f>
        <v>224000</v>
      </c>
      <c r="D507" s="5">
        <f>D515</f>
        <v>224000</v>
      </c>
      <c r="E507" s="137">
        <f>E515</f>
        <v>221731.25</v>
      </c>
      <c r="F507" s="14">
        <f>E507/D507*100</f>
        <v>98.98716517857142</v>
      </c>
    </row>
    <row r="508" spans="1:6" ht="25.5" customHeight="1">
      <c r="A508" s="226" t="s">
        <v>1085</v>
      </c>
      <c r="B508" s="227"/>
      <c r="C508" s="64">
        <f>SUM(C509:C514)</f>
        <v>224000</v>
      </c>
      <c r="D508" s="64">
        <f>SUM(D509:D514)</f>
        <v>224000</v>
      </c>
      <c r="E508" s="135">
        <f>SUM(E509:E514)</f>
        <v>221731.25</v>
      </c>
      <c r="F508" s="14">
        <f aca="true" t="shared" si="54" ref="F508:F514">E508/D508*100</f>
        <v>98.98716517857142</v>
      </c>
    </row>
    <row r="509" spans="1:6" ht="18" customHeight="1">
      <c r="A509" s="205" t="s">
        <v>1040</v>
      </c>
      <c r="B509" s="206"/>
      <c r="C509" s="4">
        <v>144000</v>
      </c>
      <c r="D509" s="4">
        <v>144000</v>
      </c>
      <c r="E509" s="14">
        <v>141731.25</v>
      </c>
      <c r="F509" s="14">
        <f t="shared" si="54"/>
        <v>98.42447916666667</v>
      </c>
    </row>
    <row r="510" spans="1:6" ht="18" customHeight="1">
      <c r="A510" s="205" t="s">
        <v>1246</v>
      </c>
      <c r="B510" s="206"/>
      <c r="C510" s="4">
        <v>0</v>
      </c>
      <c r="D510" s="4">
        <v>0</v>
      </c>
      <c r="E510" s="14">
        <v>0</v>
      </c>
      <c r="F510" s="14" t="e">
        <f t="shared" si="54"/>
        <v>#DIV/0!</v>
      </c>
    </row>
    <row r="511" spans="1:6" ht="18" customHeight="1">
      <c r="A511" s="205" t="s">
        <v>1250</v>
      </c>
      <c r="B511" s="206"/>
      <c r="C511" s="4">
        <v>0</v>
      </c>
      <c r="D511" s="4">
        <v>0</v>
      </c>
      <c r="E511" s="14">
        <v>0</v>
      </c>
      <c r="F511" s="14" t="e">
        <f t="shared" si="54"/>
        <v>#DIV/0!</v>
      </c>
    </row>
    <row r="512" spans="1:6" ht="18" customHeight="1">
      <c r="A512" s="205" t="s">
        <v>1247</v>
      </c>
      <c r="B512" s="206"/>
      <c r="C512" s="4">
        <v>80000</v>
      </c>
      <c r="D512" s="4">
        <v>80000</v>
      </c>
      <c r="E512" s="14">
        <v>80000</v>
      </c>
      <c r="F512" s="14">
        <f t="shared" si="54"/>
        <v>100</v>
      </c>
    </row>
    <row r="513" spans="1:6" ht="18" customHeight="1">
      <c r="A513" s="205" t="s">
        <v>1248</v>
      </c>
      <c r="B513" s="206"/>
      <c r="C513" s="4">
        <v>0</v>
      </c>
      <c r="D513" s="4">
        <v>0</v>
      </c>
      <c r="E513" s="14">
        <v>0</v>
      </c>
      <c r="F513" s="14" t="e">
        <f t="shared" si="54"/>
        <v>#DIV/0!</v>
      </c>
    </row>
    <row r="514" spans="1:6" ht="18" customHeight="1">
      <c r="A514" s="205" t="s">
        <v>1253</v>
      </c>
      <c r="B514" s="206"/>
      <c r="C514" s="4">
        <v>0</v>
      </c>
      <c r="D514" s="4">
        <v>0</v>
      </c>
      <c r="E514" s="14">
        <v>0</v>
      </c>
      <c r="F514" s="14" t="e">
        <f t="shared" si="54"/>
        <v>#DIV/0!</v>
      </c>
    </row>
    <row r="515" spans="1:6" ht="21" customHeight="1">
      <c r="A515" s="41">
        <v>32</v>
      </c>
      <c r="B515" s="3" t="s">
        <v>273</v>
      </c>
      <c r="C515" s="4">
        <f>C516</f>
        <v>224000</v>
      </c>
      <c r="D515" s="4">
        <f>D516</f>
        <v>224000</v>
      </c>
      <c r="E515" s="14">
        <f>E516</f>
        <v>221731.25</v>
      </c>
      <c r="F515" s="14">
        <f>E515/D515*100</f>
        <v>98.98716517857142</v>
      </c>
    </row>
    <row r="516" spans="1:6" ht="18" customHeight="1">
      <c r="A516" s="41">
        <v>323</v>
      </c>
      <c r="B516" s="3" t="s">
        <v>0</v>
      </c>
      <c r="C516" s="4">
        <v>224000</v>
      </c>
      <c r="D516" s="4">
        <v>224000</v>
      </c>
      <c r="E516" s="14">
        <f>E517+E518</f>
        <v>221731.25</v>
      </c>
      <c r="F516" s="14">
        <f>E516/D516*100</f>
        <v>98.98716517857142</v>
      </c>
    </row>
    <row r="517" spans="1:6" ht="15" customHeight="1">
      <c r="A517" s="41" t="s">
        <v>135</v>
      </c>
      <c r="B517" s="3" t="s">
        <v>612</v>
      </c>
      <c r="C517" s="4">
        <v>0</v>
      </c>
      <c r="D517" s="4">
        <v>0</v>
      </c>
      <c r="E517" s="14">
        <v>221731.25</v>
      </c>
      <c r="F517" s="14" t="e">
        <f>E517/D517*100</f>
        <v>#DIV/0!</v>
      </c>
    </row>
    <row r="518" spans="1:6" ht="15" customHeight="1">
      <c r="A518" s="41" t="s">
        <v>34</v>
      </c>
      <c r="B518" s="3" t="s">
        <v>770</v>
      </c>
      <c r="C518" s="4">
        <v>0</v>
      </c>
      <c r="D518" s="4">
        <v>0</v>
      </c>
      <c r="E518" s="14">
        <v>0</v>
      </c>
      <c r="F518" s="14" t="e">
        <f>E518/D518*100</f>
        <v>#DIV/0!</v>
      </c>
    </row>
    <row r="519" spans="1:6" ht="25.5" customHeight="1">
      <c r="A519" s="238" t="s">
        <v>1086</v>
      </c>
      <c r="B519" s="231"/>
      <c r="C519" s="5">
        <f>C527</f>
        <v>0</v>
      </c>
      <c r="D519" s="5">
        <f>D527</f>
        <v>0</v>
      </c>
      <c r="E519" s="5">
        <f>E527</f>
        <v>0</v>
      </c>
      <c r="F519" s="14" t="e">
        <f aca="true" t="shared" si="55" ref="F519:F529">E519/D519*100</f>
        <v>#DIV/0!</v>
      </c>
    </row>
    <row r="520" spans="1:6" ht="25.5" customHeight="1">
      <c r="A520" s="226" t="s">
        <v>1087</v>
      </c>
      <c r="B520" s="227"/>
      <c r="C520" s="64">
        <f>SUM(C521:C526)</f>
        <v>0</v>
      </c>
      <c r="D520" s="64">
        <f>SUM(D521:D526)</f>
        <v>0</v>
      </c>
      <c r="E520" s="135">
        <f>SUM(E521:E526)</f>
        <v>0</v>
      </c>
      <c r="F520" s="14" t="e">
        <f t="shared" si="55"/>
        <v>#DIV/0!</v>
      </c>
    </row>
    <row r="521" spans="1:6" ht="18" customHeight="1">
      <c r="A521" s="205" t="s">
        <v>1040</v>
      </c>
      <c r="B521" s="206"/>
      <c r="C521" s="4">
        <v>0</v>
      </c>
      <c r="D521" s="4">
        <v>0</v>
      </c>
      <c r="E521" s="14">
        <v>0</v>
      </c>
      <c r="F521" s="14" t="e">
        <f t="shared" si="55"/>
        <v>#DIV/0!</v>
      </c>
    </row>
    <row r="522" spans="1:6" ht="18" customHeight="1">
      <c r="A522" s="205" t="s">
        <v>1246</v>
      </c>
      <c r="B522" s="206"/>
      <c r="C522" s="4">
        <v>0</v>
      </c>
      <c r="D522" s="4">
        <v>0</v>
      </c>
      <c r="E522" s="14">
        <v>0</v>
      </c>
      <c r="F522" s="14" t="e">
        <f t="shared" si="55"/>
        <v>#DIV/0!</v>
      </c>
    </row>
    <row r="523" spans="1:6" ht="18" customHeight="1">
      <c r="A523" s="205" t="s">
        <v>1250</v>
      </c>
      <c r="B523" s="206"/>
      <c r="C523" s="4">
        <v>0</v>
      </c>
      <c r="D523" s="4">
        <v>0</v>
      </c>
      <c r="E523" s="14">
        <v>0</v>
      </c>
      <c r="F523" s="14" t="e">
        <f t="shared" si="55"/>
        <v>#DIV/0!</v>
      </c>
    </row>
    <row r="524" spans="1:6" ht="18" customHeight="1">
      <c r="A524" s="205" t="s">
        <v>1247</v>
      </c>
      <c r="B524" s="206"/>
      <c r="C524" s="4">
        <v>0</v>
      </c>
      <c r="D524" s="4">
        <v>0</v>
      </c>
      <c r="E524" s="14">
        <v>0</v>
      </c>
      <c r="F524" s="14" t="e">
        <f t="shared" si="55"/>
        <v>#DIV/0!</v>
      </c>
    </row>
    <row r="525" spans="1:6" ht="18" customHeight="1">
      <c r="A525" s="205" t="s">
        <v>1248</v>
      </c>
      <c r="B525" s="206"/>
      <c r="C525" s="4">
        <v>0</v>
      </c>
      <c r="D525" s="4">
        <v>0</v>
      </c>
      <c r="E525" s="14">
        <v>0</v>
      </c>
      <c r="F525" s="14" t="e">
        <f t="shared" si="55"/>
        <v>#DIV/0!</v>
      </c>
    </row>
    <row r="526" spans="1:6" ht="18" customHeight="1">
      <c r="A526" s="205" t="s">
        <v>1253</v>
      </c>
      <c r="B526" s="206"/>
      <c r="C526" s="4">
        <v>0</v>
      </c>
      <c r="D526" s="4">
        <v>0</v>
      </c>
      <c r="E526" s="14">
        <v>0</v>
      </c>
      <c r="F526" s="14" t="e">
        <f t="shared" si="55"/>
        <v>#DIV/0!</v>
      </c>
    </row>
    <row r="527" spans="1:6" ht="21" customHeight="1">
      <c r="A527" s="41">
        <v>42</v>
      </c>
      <c r="B527" s="3" t="s">
        <v>613</v>
      </c>
      <c r="C527" s="4">
        <f aca="true" t="shared" si="56" ref="C527:E528">C528</f>
        <v>0</v>
      </c>
      <c r="D527" s="4">
        <f t="shared" si="56"/>
        <v>0</v>
      </c>
      <c r="E527" s="14">
        <f t="shared" si="56"/>
        <v>0</v>
      </c>
      <c r="F527" s="14" t="e">
        <f t="shared" si="55"/>
        <v>#DIV/0!</v>
      </c>
    </row>
    <row r="528" spans="1:6" ht="18" customHeight="1">
      <c r="A528" s="41" t="s">
        <v>169</v>
      </c>
      <c r="B528" s="3" t="s">
        <v>83</v>
      </c>
      <c r="C528" s="4">
        <v>0</v>
      </c>
      <c r="D528" s="4">
        <v>0</v>
      </c>
      <c r="E528" s="14">
        <f t="shared" si="56"/>
        <v>0</v>
      </c>
      <c r="F528" s="14" t="e">
        <f t="shared" si="55"/>
        <v>#DIV/0!</v>
      </c>
    </row>
    <row r="529" spans="1:6" ht="15" customHeight="1">
      <c r="A529" s="41" t="s">
        <v>299</v>
      </c>
      <c r="B529" s="3" t="s">
        <v>947</v>
      </c>
      <c r="C529" s="4">
        <v>0</v>
      </c>
      <c r="D529" s="4">
        <v>0</v>
      </c>
      <c r="E529" s="14">
        <v>0</v>
      </c>
      <c r="F529" s="14" t="e">
        <f t="shared" si="55"/>
        <v>#DIV/0!</v>
      </c>
    </row>
    <row r="530" spans="1:6" ht="30" customHeight="1">
      <c r="A530" s="232" t="s">
        <v>948</v>
      </c>
      <c r="B530" s="233"/>
      <c r="C530" s="63">
        <f>C531</f>
        <v>0</v>
      </c>
      <c r="D530" s="63">
        <f>D531</f>
        <v>0</v>
      </c>
      <c r="E530" s="134">
        <f>E531</f>
        <v>0</v>
      </c>
      <c r="F530" s="14" t="e">
        <f>E530/D530*100</f>
        <v>#DIV/0!</v>
      </c>
    </row>
    <row r="531" spans="1:6" ht="25.5" customHeight="1">
      <c r="A531" s="238" t="s">
        <v>949</v>
      </c>
      <c r="B531" s="231"/>
      <c r="C531" s="5">
        <f>C539</f>
        <v>0</v>
      </c>
      <c r="D531" s="5">
        <f>D539</f>
        <v>0</v>
      </c>
      <c r="E531" s="137">
        <f>E539</f>
        <v>0</v>
      </c>
      <c r="F531" s="14" t="e">
        <f aca="true" t="shared" si="57" ref="F531:F697">E531/D531*100</f>
        <v>#DIV/0!</v>
      </c>
    </row>
    <row r="532" spans="1:6" ht="25.5" customHeight="1">
      <c r="A532" s="226" t="s">
        <v>1088</v>
      </c>
      <c r="B532" s="227"/>
      <c r="C532" s="64">
        <f>SUM(C533:C538)</f>
        <v>0</v>
      </c>
      <c r="D532" s="64">
        <f>SUM(D533:D538)</f>
        <v>0</v>
      </c>
      <c r="E532" s="135">
        <f>SUM(E533:E538)</f>
        <v>0</v>
      </c>
      <c r="F532" s="14" t="e">
        <f t="shared" si="57"/>
        <v>#DIV/0!</v>
      </c>
    </row>
    <row r="533" spans="1:6" ht="18" customHeight="1">
      <c r="A533" s="205" t="s">
        <v>1040</v>
      </c>
      <c r="B533" s="206"/>
      <c r="C533" s="4">
        <v>0</v>
      </c>
      <c r="D533" s="4">
        <v>0</v>
      </c>
      <c r="E533" s="14">
        <v>0</v>
      </c>
      <c r="F533" s="14" t="e">
        <f t="shared" si="57"/>
        <v>#DIV/0!</v>
      </c>
    </row>
    <row r="534" spans="1:6" ht="18" customHeight="1">
      <c r="A534" s="205" t="s">
        <v>1246</v>
      </c>
      <c r="B534" s="206"/>
      <c r="C534" s="4">
        <v>0</v>
      </c>
      <c r="D534" s="4">
        <v>0</v>
      </c>
      <c r="E534" s="14">
        <v>0</v>
      </c>
      <c r="F534" s="14" t="e">
        <f t="shared" si="57"/>
        <v>#DIV/0!</v>
      </c>
    </row>
    <row r="535" spans="1:6" ht="18" customHeight="1">
      <c r="A535" s="205" t="s">
        <v>1250</v>
      </c>
      <c r="B535" s="206"/>
      <c r="C535" s="4">
        <v>0</v>
      </c>
      <c r="D535" s="4">
        <v>0</v>
      </c>
      <c r="E535" s="14">
        <v>0</v>
      </c>
      <c r="F535" s="14" t="e">
        <f t="shared" si="57"/>
        <v>#DIV/0!</v>
      </c>
    </row>
    <row r="536" spans="1:6" ht="18" customHeight="1">
      <c r="A536" s="205" t="s">
        <v>1247</v>
      </c>
      <c r="B536" s="206"/>
      <c r="C536" s="4">
        <v>0</v>
      </c>
      <c r="D536" s="4">
        <v>0</v>
      </c>
      <c r="E536" s="14">
        <v>0</v>
      </c>
      <c r="F536" s="14" t="e">
        <f t="shared" si="57"/>
        <v>#DIV/0!</v>
      </c>
    </row>
    <row r="537" spans="1:6" ht="18" customHeight="1">
      <c r="A537" s="205" t="s">
        <v>1248</v>
      </c>
      <c r="B537" s="206"/>
      <c r="C537" s="4">
        <v>0</v>
      </c>
      <c r="D537" s="4">
        <v>0</v>
      </c>
      <c r="E537" s="14">
        <v>0</v>
      </c>
      <c r="F537" s="14" t="e">
        <f t="shared" si="57"/>
        <v>#DIV/0!</v>
      </c>
    </row>
    <row r="538" spans="1:6" ht="18" customHeight="1">
      <c r="A538" s="205" t="s">
        <v>1253</v>
      </c>
      <c r="B538" s="206"/>
      <c r="C538" s="4">
        <v>0</v>
      </c>
      <c r="D538" s="4">
        <v>0</v>
      </c>
      <c r="E538" s="14">
        <v>0</v>
      </c>
      <c r="F538" s="14" t="e">
        <f t="shared" si="57"/>
        <v>#DIV/0!</v>
      </c>
    </row>
    <row r="539" spans="1:6" ht="21" customHeight="1">
      <c r="A539" s="41">
        <v>38</v>
      </c>
      <c r="B539" s="3" t="s">
        <v>559</v>
      </c>
      <c r="C539" s="4">
        <f>C540</f>
        <v>0</v>
      </c>
      <c r="D539" s="4">
        <f>D540</f>
        <v>0</v>
      </c>
      <c r="E539" s="14">
        <f>E540</f>
        <v>0</v>
      </c>
      <c r="F539" s="14" t="e">
        <f t="shared" si="57"/>
        <v>#DIV/0!</v>
      </c>
    </row>
    <row r="540" spans="1:6" ht="18" customHeight="1">
      <c r="A540" s="41">
        <v>386</v>
      </c>
      <c r="B540" s="3" t="s">
        <v>84</v>
      </c>
      <c r="C540" s="4">
        <v>0</v>
      </c>
      <c r="D540" s="4">
        <v>0</v>
      </c>
      <c r="E540" s="14">
        <f>E541</f>
        <v>0</v>
      </c>
      <c r="F540" s="14" t="e">
        <f t="shared" si="57"/>
        <v>#DIV/0!</v>
      </c>
    </row>
    <row r="541" spans="1:6" ht="15" customHeight="1">
      <c r="A541" s="41">
        <v>3861</v>
      </c>
      <c r="B541" s="3" t="s">
        <v>87</v>
      </c>
      <c r="C541" s="4">
        <v>0</v>
      </c>
      <c r="D541" s="4">
        <v>0</v>
      </c>
      <c r="E541" s="14">
        <v>0</v>
      </c>
      <c r="F541" s="14" t="e">
        <f t="shared" si="57"/>
        <v>#DIV/0!</v>
      </c>
    </row>
    <row r="542" spans="1:6" ht="30" customHeight="1">
      <c r="A542" s="232" t="s">
        <v>950</v>
      </c>
      <c r="B542" s="233"/>
      <c r="C542" s="63">
        <f>C543+C557+C568</f>
        <v>3910550</v>
      </c>
      <c r="D542" s="63">
        <f>D543+D557+D568</f>
        <v>3910550</v>
      </c>
      <c r="E542" s="134">
        <f>E543+E557+E568</f>
        <v>3404876.45</v>
      </c>
      <c r="F542" s="14">
        <f t="shared" si="57"/>
        <v>87.06899157407526</v>
      </c>
    </row>
    <row r="543" spans="1:6" ht="25.5" customHeight="1">
      <c r="A543" s="230" t="s">
        <v>951</v>
      </c>
      <c r="B543" s="231"/>
      <c r="C543" s="5">
        <f>C551</f>
        <v>935000</v>
      </c>
      <c r="D543" s="5">
        <f>D551</f>
        <v>935000</v>
      </c>
      <c r="E543" s="137">
        <f>E551</f>
        <v>905285.12</v>
      </c>
      <c r="F543" s="14">
        <f t="shared" si="57"/>
        <v>96.82193796791444</v>
      </c>
    </row>
    <row r="544" spans="1:6" ht="25.5" customHeight="1">
      <c r="A544" s="226" t="s">
        <v>1089</v>
      </c>
      <c r="B544" s="227"/>
      <c r="C544" s="64">
        <f>SUM(C545:C550)</f>
        <v>935000</v>
      </c>
      <c r="D544" s="64">
        <f>SUM(D545:D550)</f>
        <v>935000</v>
      </c>
      <c r="E544" s="135">
        <f>SUM(E545:E550)</f>
        <v>905285.12</v>
      </c>
      <c r="F544" s="14">
        <f t="shared" si="57"/>
        <v>96.82193796791444</v>
      </c>
    </row>
    <row r="545" spans="1:6" ht="18" customHeight="1">
      <c r="A545" s="205" t="s">
        <v>1040</v>
      </c>
      <c r="B545" s="206"/>
      <c r="C545" s="4">
        <v>135000</v>
      </c>
      <c r="D545" s="4">
        <v>135000</v>
      </c>
      <c r="E545" s="14">
        <v>0</v>
      </c>
      <c r="F545" s="14">
        <f t="shared" si="57"/>
        <v>0</v>
      </c>
    </row>
    <row r="546" spans="1:6" ht="18" customHeight="1">
      <c r="A546" s="205" t="s">
        <v>1246</v>
      </c>
      <c r="B546" s="206"/>
      <c r="C546" s="4">
        <v>0</v>
      </c>
      <c r="D546" s="4">
        <v>0</v>
      </c>
      <c r="E546" s="14">
        <v>0</v>
      </c>
      <c r="F546" s="14" t="e">
        <f t="shared" si="57"/>
        <v>#DIV/0!</v>
      </c>
    </row>
    <row r="547" spans="1:6" ht="18" customHeight="1">
      <c r="A547" s="205" t="s">
        <v>1250</v>
      </c>
      <c r="B547" s="206"/>
      <c r="C547" s="4">
        <v>800000</v>
      </c>
      <c r="D547" s="4">
        <v>800000</v>
      </c>
      <c r="E547" s="14">
        <v>905285.12</v>
      </c>
      <c r="F547" s="14">
        <f t="shared" si="57"/>
        <v>113.16063999999999</v>
      </c>
    </row>
    <row r="548" spans="1:6" ht="18" customHeight="1">
      <c r="A548" s="205" t="s">
        <v>1247</v>
      </c>
      <c r="B548" s="206"/>
      <c r="C548" s="4">
        <v>0</v>
      </c>
      <c r="D548" s="4">
        <v>0</v>
      </c>
      <c r="E548" s="14">
        <v>0</v>
      </c>
      <c r="F548" s="14" t="e">
        <f t="shared" si="57"/>
        <v>#DIV/0!</v>
      </c>
    </row>
    <row r="549" spans="1:6" ht="18" customHeight="1">
      <c r="A549" s="205" t="s">
        <v>1248</v>
      </c>
      <c r="B549" s="206"/>
      <c r="C549" s="4">
        <v>0</v>
      </c>
      <c r="D549" s="4">
        <v>0</v>
      </c>
      <c r="E549" s="14">
        <v>0</v>
      </c>
      <c r="F549" s="14" t="e">
        <f t="shared" si="57"/>
        <v>#DIV/0!</v>
      </c>
    </row>
    <row r="550" spans="1:6" ht="18" customHeight="1">
      <c r="A550" s="205" t="s">
        <v>1253</v>
      </c>
      <c r="B550" s="206"/>
      <c r="C550" s="4">
        <v>0</v>
      </c>
      <c r="D550" s="4">
        <v>0</v>
      </c>
      <c r="E550" s="14">
        <v>0</v>
      </c>
      <c r="F550" s="14" t="e">
        <f t="shared" si="57"/>
        <v>#DIV/0!</v>
      </c>
    </row>
    <row r="551" spans="1:6" ht="21" customHeight="1">
      <c r="A551" s="41">
        <v>32</v>
      </c>
      <c r="B551" s="3" t="s">
        <v>62</v>
      </c>
      <c r="C551" s="4">
        <f>C552+C555</f>
        <v>935000</v>
      </c>
      <c r="D551" s="4">
        <f>D552+D555</f>
        <v>935000</v>
      </c>
      <c r="E551" s="14">
        <f>E552+E555</f>
        <v>905285.12</v>
      </c>
      <c r="F551" s="14">
        <f t="shared" si="57"/>
        <v>96.82193796791444</v>
      </c>
    </row>
    <row r="552" spans="1:6" ht="18" customHeight="1">
      <c r="A552" s="41">
        <v>322</v>
      </c>
      <c r="B552" s="3" t="s">
        <v>19</v>
      </c>
      <c r="C552" s="4">
        <v>435000</v>
      </c>
      <c r="D552" s="4">
        <v>435000</v>
      </c>
      <c r="E552" s="14">
        <f>SUM(E553:E554)</f>
        <v>410322.72</v>
      </c>
      <c r="F552" s="14">
        <f t="shared" si="57"/>
        <v>94.3270620689655</v>
      </c>
    </row>
    <row r="553" spans="1:6" ht="15" customHeight="1">
      <c r="A553" s="41">
        <v>3223</v>
      </c>
      <c r="B553" s="3" t="s">
        <v>132</v>
      </c>
      <c r="C553" s="4">
        <v>0</v>
      </c>
      <c r="D553" s="4">
        <v>0</v>
      </c>
      <c r="E553" s="14">
        <v>336027.22</v>
      </c>
      <c r="F553" s="14" t="e">
        <f t="shared" si="57"/>
        <v>#DIV/0!</v>
      </c>
    </row>
    <row r="554" spans="1:6" ht="15" customHeight="1">
      <c r="A554" s="41">
        <v>3224</v>
      </c>
      <c r="B554" s="3" t="s">
        <v>88</v>
      </c>
      <c r="C554" s="4">
        <v>0</v>
      </c>
      <c r="D554" s="4">
        <v>0</v>
      </c>
      <c r="E554" s="14">
        <v>74295.5</v>
      </c>
      <c r="F554" s="14" t="e">
        <f t="shared" si="57"/>
        <v>#DIV/0!</v>
      </c>
    </row>
    <row r="555" spans="1:6" ht="18" customHeight="1">
      <c r="A555" s="41">
        <v>323</v>
      </c>
      <c r="B555" s="3" t="s">
        <v>71</v>
      </c>
      <c r="C555" s="4">
        <v>500000</v>
      </c>
      <c r="D555" s="4">
        <v>500000</v>
      </c>
      <c r="E555" s="14">
        <f>E556</f>
        <v>494962.4</v>
      </c>
      <c r="F555" s="14">
        <f t="shared" si="57"/>
        <v>98.99248</v>
      </c>
    </row>
    <row r="556" spans="1:6" ht="15" customHeight="1">
      <c r="A556" s="41">
        <v>3232</v>
      </c>
      <c r="B556" s="3" t="s">
        <v>72</v>
      </c>
      <c r="C556" s="4">
        <v>0</v>
      </c>
      <c r="D556" s="4">
        <v>0</v>
      </c>
      <c r="E556" s="14">
        <v>494962.4</v>
      </c>
      <c r="F556" s="14" t="e">
        <f t="shared" si="57"/>
        <v>#DIV/0!</v>
      </c>
    </row>
    <row r="557" spans="1:6" ht="25.5" customHeight="1">
      <c r="A557" s="230" t="s">
        <v>1269</v>
      </c>
      <c r="B557" s="231"/>
      <c r="C557" s="5">
        <f>C565</f>
        <v>270000</v>
      </c>
      <c r="D557" s="5">
        <f>D565</f>
        <v>270000</v>
      </c>
      <c r="E557" s="137">
        <f>E565</f>
        <v>269720.31</v>
      </c>
      <c r="F557" s="14">
        <f t="shared" si="57"/>
        <v>99.8964111111111</v>
      </c>
    </row>
    <row r="558" spans="1:6" ht="25.5" customHeight="1">
      <c r="A558" s="226" t="s">
        <v>1090</v>
      </c>
      <c r="B558" s="227"/>
      <c r="C558" s="64">
        <f>SUM(C559:C564)</f>
        <v>270000</v>
      </c>
      <c r="D558" s="64">
        <f>SUM(D559:D564)</f>
        <v>270000</v>
      </c>
      <c r="E558" s="135">
        <f>SUM(E559:E564)</f>
        <v>269720.31</v>
      </c>
      <c r="F558" s="14">
        <f t="shared" si="57"/>
        <v>99.8964111111111</v>
      </c>
    </row>
    <row r="559" spans="1:6" ht="18" customHeight="1">
      <c r="A559" s="205" t="s">
        <v>1040</v>
      </c>
      <c r="B559" s="206"/>
      <c r="C559" s="4">
        <v>0</v>
      </c>
      <c r="D559" s="4">
        <v>0</v>
      </c>
      <c r="E559" s="14">
        <v>0</v>
      </c>
      <c r="F559" s="14" t="e">
        <f t="shared" si="57"/>
        <v>#DIV/0!</v>
      </c>
    </row>
    <row r="560" spans="1:6" ht="18" customHeight="1">
      <c r="A560" s="205" t="s">
        <v>1246</v>
      </c>
      <c r="B560" s="206"/>
      <c r="C560" s="4">
        <v>0</v>
      </c>
      <c r="D560" s="4">
        <v>0</v>
      </c>
      <c r="E560" s="14">
        <v>0</v>
      </c>
      <c r="F560" s="14" t="e">
        <f t="shared" si="57"/>
        <v>#DIV/0!</v>
      </c>
    </row>
    <row r="561" spans="1:6" ht="18" customHeight="1">
      <c r="A561" s="205" t="s">
        <v>1250</v>
      </c>
      <c r="B561" s="206"/>
      <c r="C561" s="4">
        <v>270000</v>
      </c>
      <c r="D561" s="4">
        <v>270000</v>
      </c>
      <c r="E561" s="14">
        <v>269720.31</v>
      </c>
      <c r="F561" s="14">
        <f t="shared" si="57"/>
        <v>99.8964111111111</v>
      </c>
    </row>
    <row r="562" spans="1:6" ht="18" customHeight="1">
      <c r="A562" s="205" t="s">
        <v>1247</v>
      </c>
      <c r="B562" s="206"/>
      <c r="C562" s="4">
        <v>0</v>
      </c>
      <c r="D562" s="4">
        <v>0</v>
      </c>
      <c r="E562" s="14">
        <v>0</v>
      </c>
      <c r="F562" s="14" t="e">
        <f t="shared" si="57"/>
        <v>#DIV/0!</v>
      </c>
    </row>
    <row r="563" spans="1:6" ht="18" customHeight="1">
      <c r="A563" s="205" t="s">
        <v>1248</v>
      </c>
      <c r="B563" s="206"/>
      <c r="C563" s="4">
        <v>0</v>
      </c>
      <c r="D563" s="4">
        <v>0</v>
      </c>
      <c r="E563" s="14">
        <v>0</v>
      </c>
      <c r="F563" s="14" t="e">
        <f t="shared" si="57"/>
        <v>#DIV/0!</v>
      </c>
    </row>
    <row r="564" spans="1:6" ht="18" customHeight="1">
      <c r="A564" s="205" t="s">
        <v>1253</v>
      </c>
      <c r="B564" s="206"/>
      <c r="C564" s="4">
        <v>0</v>
      </c>
      <c r="D564" s="4">
        <v>0</v>
      </c>
      <c r="E564" s="14">
        <v>0</v>
      </c>
      <c r="F564" s="14" t="e">
        <f t="shared" si="57"/>
        <v>#DIV/0!</v>
      </c>
    </row>
    <row r="565" spans="1:6" ht="21" customHeight="1">
      <c r="A565" s="41">
        <v>42</v>
      </c>
      <c r="B565" s="3" t="s">
        <v>613</v>
      </c>
      <c r="C565" s="4">
        <f aca="true" t="shared" si="58" ref="C565:E566">C566</f>
        <v>270000</v>
      </c>
      <c r="D565" s="4">
        <f t="shared" si="58"/>
        <v>270000</v>
      </c>
      <c r="E565" s="14">
        <f t="shared" si="58"/>
        <v>269720.31</v>
      </c>
      <c r="F565" s="14">
        <f t="shared" si="57"/>
        <v>99.8964111111111</v>
      </c>
    </row>
    <row r="566" spans="1:6" ht="18" customHeight="1">
      <c r="A566" s="41" t="s">
        <v>169</v>
      </c>
      <c r="B566" s="3" t="s">
        <v>83</v>
      </c>
      <c r="C566" s="4">
        <v>270000</v>
      </c>
      <c r="D566" s="4">
        <v>270000</v>
      </c>
      <c r="E566" s="14">
        <f t="shared" si="58"/>
        <v>269720.31</v>
      </c>
      <c r="F566" s="14">
        <f t="shared" si="57"/>
        <v>99.8964111111111</v>
      </c>
    </row>
    <row r="567" spans="1:6" ht="15" customHeight="1">
      <c r="A567" s="41" t="s">
        <v>299</v>
      </c>
      <c r="B567" s="3" t="s">
        <v>614</v>
      </c>
      <c r="C567" s="4">
        <v>0</v>
      </c>
      <c r="D567" s="4">
        <v>0</v>
      </c>
      <c r="E567" s="14">
        <v>269720.31</v>
      </c>
      <c r="F567" s="14" t="e">
        <f t="shared" si="57"/>
        <v>#DIV/0!</v>
      </c>
    </row>
    <row r="568" spans="1:6" ht="25.5" customHeight="1">
      <c r="A568" s="230" t="s">
        <v>1270</v>
      </c>
      <c r="B568" s="231"/>
      <c r="C568" s="5">
        <f>C577</f>
        <v>2705550</v>
      </c>
      <c r="D568" s="5">
        <f>D577</f>
        <v>2705550</v>
      </c>
      <c r="E568" s="137">
        <f>E577</f>
        <v>2229871.02</v>
      </c>
      <c r="F568" s="14">
        <f aca="true" t="shared" si="59" ref="F568:F579">E568/D568*100</f>
        <v>82.41839995564672</v>
      </c>
    </row>
    <row r="569" spans="1:6" ht="25.5" customHeight="1">
      <c r="A569" s="226" t="s">
        <v>1271</v>
      </c>
      <c r="B569" s="227"/>
      <c r="C569" s="64">
        <f>SUM(C570:C576)</f>
        <v>2705550</v>
      </c>
      <c r="D569" s="64">
        <f>SUM(D570:D576)</f>
        <v>2705550</v>
      </c>
      <c r="E569" s="135">
        <f>SUM(E570:E576)</f>
        <v>2229871.02</v>
      </c>
      <c r="F569" s="14">
        <f t="shared" si="59"/>
        <v>82.41839995564672</v>
      </c>
    </row>
    <row r="570" spans="1:6" ht="18" customHeight="1">
      <c r="A570" s="205" t="s">
        <v>1040</v>
      </c>
      <c r="B570" s="206"/>
      <c r="C570" s="4">
        <v>0</v>
      </c>
      <c r="D570" s="4">
        <v>0</v>
      </c>
      <c r="E570" s="14">
        <v>33255</v>
      </c>
      <c r="F570" s="14" t="e">
        <f t="shared" si="59"/>
        <v>#DIV/0!</v>
      </c>
    </row>
    <row r="571" spans="1:6" ht="18" customHeight="1">
      <c r="A571" s="205" t="s">
        <v>1246</v>
      </c>
      <c r="B571" s="206"/>
      <c r="C571" s="4">
        <v>0</v>
      </c>
      <c r="D571" s="4">
        <v>0</v>
      </c>
      <c r="E571" s="14">
        <v>0</v>
      </c>
      <c r="F571" s="14" t="e">
        <f t="shared" si="59"/>
        <v>#DIV/0!</v>
      </c>
    </row>
    <row r="572" spans="1:6" ht="18" customHeight="1">
      <c r="A572" s="205" t="s">
        <v>1250</v>
      </c>
      <c r="B572" s="206"/>
      <c r="C572" s="4">
        <v>0</v>
      </c>
      <c r="D572" s="4">
        <v>0</v>
      </c>
      <c r="E572" s="14">
        <v>0</v>
      </c>
      <c r="F572" s="14" t="e">
        <f t="shared" si="59"/>
        <v>#DIV/0!</v>
      </c>
    </row>
    <row r="573" spans="1:6" ht="18" customHeight="1">
      <c r="A573" s="205" t="s">
        <v>1247</v>
      </c>
      <c r="B573" s="206"/>
      <c r="C573" s="4">
        <v>0</v>
      </c>
      <c r="D573" s="4">
        <v>0</v>
      </c>
      <c r="E573" s="14">
        <v>0</v>
      </c>
      <c r="F573" s="14" t="e">
        <f t="shared" si="59"/>
        <v>#DIV/0!</v>
      </c>
    </row>
    <row r="574" spans="1:6" ht="18" customHeight="1">
      <c r="A574" s="205" t="s">
        <v>1248</v>
      </c>
      <c r="B574" s="206"/>
      <c r="C574" s="4">
        <v>0</v>
      </c>
      <c r="D574" s="4">
        <v>0</v>
      </c>
      <c r="E574" s="14">
        <v>0</v>
      </c>
      <c r="F574" s="14" t="e">
        <f t="shared" si="59"/>
        <v>#DIV/0!</v>
      </c>
    </row>
    <row r="575" spans="1:6" ht="18" customHeight="1">
      <c r="A575" s="205" t="s">
        <v>1253</v>
      </c>
      <c r="B575" s="206"/>
      <c r="C575" s="4">
        <v>0</v>
      </c>
      <c r="D575" s="4">
        <v>0</v>
      </c>
      <c r="E575" s="14">
        <v>0</v>
      </c>
      <c r="F575" s="14" t="e">
        <f t="shared" si="59"/>
        <v>#DIV/0!</v>
      </c>
    </row>
    <row r="576" spans="1:6" ht="18" customHeight="1">
      <c r="A576" s="205" t="s">
        <v>1272</v>
      </c>
      <c r="B576" s="206"/>
      <c r="C576" s="4">
        <v>2705550</v>
      </c>
      <c r="D576" s="4">
        <v>2705550</v>
      </c>
      <c r="E576" s="14">
        <v>2196616.02</v>
      </c>
      <c r="F576" s="14">
        <f>E576/D576*100</f>
        <v>81.18925985474303</v>
      </c>
    </row>
    <row r="577" spans="1:6" ht="21" customHeight="1">
      <c r="A577" s="41">
        <v>42</v>
      </c>
      <c r="B577" s="3" t="s">
        <v>613</v>
      </c>
      <c r="C577" s="4">
        <f aca="true" t="shared" si="60" ref="C577:E578">C578</f>
        <v>2705550</v>
      </c>
      <c r="D577" s="4">
        <f t="shared" si="60"/>
        <v>2705550</v>
      </c>
      <c r="E577" s="14">
        <f t="shared" si="60"/>
        <v>2229871.02</v>
      </c>
      <c r="F577" s="14">
        <f t="shared" si="59"/>
        <v>82.41839995564672</v>
      </c>
    </row>
    <row r="578" spans="1:6" ht="18" customHeight="1">
      <c r="A578" s="41" t="s">
        <v>169</v>
      </c>
      <c r="B578" s="3" t="s">
        <v>83</v>
      </c>
      <c r="C578" s="4">
        <v>2705550</v>
      </c>
      <c r="D578" s="4">
        <v>2705550</v>
      </c>
      <c r="E578" s="14">
        <f t="shared" si="60"/>
        <v>2229871.02</v>
      </c>
      <c r="F578" s="14">
        <f t="shared" si="59"/>
        <v>82.41839995564672</v>
      </c>
    </row>
    <row r="579" spans="1:6" ht="15" customHeight="1">
      <c r="A579" s="41" t="s">
        <v>299</v>
      </c>
      <c r="B579" s="3" t="s">
        <v>614</v>
      </c>
      <c r="C579" s="4">
        <v>0</v>
      </c>
      <c r="D579" s="4">
        <v>0</v>
      </c>
      <c r="E579" s="14">
        <v>2229871.02</v>
      </c>
      <c r="F579" s="14" t="e">
        <f t="shared" si="59"/>
        <v>#DIV/0!</v>
      </c>
    </row>
    <row r="580" spans="1:6" ht="30" customHeight="1">
      <c r="A580" s="232" t="s">
        <v>1273</v>
      </c>
      <c r="B580" s="233"/>
      <c r="C580" s="63">
        <f>C581+C598+C602+C613+C624</f>
        <v>5075000</v>
      </c>
      <c r="D580" s="63">
        <f>D581+D598+D602+D613+D624</f>
        <v>5075000</v>
      </c>
      <c r="E580" s="134">
        <f>E581+E598+E602+E613+E624</f>
        <v>3352967.15</v>
      </c>
      <c r="F580" s="14">
        <f t="shared" si="57"/>
        <v>66.06831822660098</v>
      </c>
    </row>
    <row r="581" spans="1:6" ht="25.5" customHeight="1">
      <c r="A581" s="234" t="s">
        <v>952</v>
      </c>
      <c r="B581" s="235"/>
      <c r="C581" s="5">
        <f>C589</f>
        <v>3005000</v>
      </c>
      <c r="D581" s="5">
        <f>D589</f>
        <v>3005000</v>
      </c>
      <c r="E581" s="137">
        <f>E589</f>
        <v>2903709.77</v>
      </c>
      <c r="F581" s="14">
        <f t="shared" si="57"/>
        <v>96.6292768718802</v>
      </c>
    </row>
    <row r="582" spans="1:6" ht="25.5" customHeight="1">
      <c r="A582" s="226" t="s">
        <v>1091</v>
      </c>
      <c r="B582" s="227"/>
      <c r="C582" s="64">
        <f>SUM(C583:C588)</f>
        <v>3005000</v>
      </c>
      <c r="D582" s="64">
        <f>SUM(D583:D588)</f>
        <v>3005000</v>
      </c>
      <c r="E582" s="135">
        <f>SUM(E583:E588)</f>
        <v>2903709.77</v>
      </c>
      <c r="F582" s="14">
        <f aca="true" t="shared" si="61" ref="F582:F588">E582/D582*100</f>
        <v>96.6292768718802</v>
      </c>
    </row>
    <row r="583" spans="1:6" ht="18" customHeight="1">
      <c r="A583" s="205" t="s">
        <v>1040</v>
      </c>
      <c r="B583" s="206"/>
      <c r="C583" s="4">
        <v>1285000</v>
      </c>
      <c r="D583" s="4">
        <v>1285000</v>
      </c>
      <c r="E583" s="14">
        <v>1351752.32</v>
      </c>
      <c r="F583" s="14">
        <f t="shared" si="61"/>
        <v>105.19473307392997</v>
      </c>
    </row>
    <row r="584" spans="1:6" ht="18" customHeight="1">
      <c r="A584" s="205" t="s">
        <v>1246</v>
      </c>
      <c r="B584" s="206"/>
      <c r="C584" s="4">
        <v>0</v>
      </c>
      <c r="D584" s="4">
        <v>0</v>
      </c>
      <c r="E584" s="14">
        <v>0</v>
      </c>
      <c r="F584" s="14" t="e">
        <f t="shared" si="61"/>
        <v>#DIV/0!</v>
      </c>
    </row>
    <row r="585" spans="1:6" ht="18" customHeight="1">
      <c r="A585" s="205" t="s">
        <v>1250</v>
      </c>
      <c r="B585" s="206"/>
      <c r="C585" s="4">
        <v>1720000</v>
      </c>
      <c r="D585" s="4">
        <v>1720000</v>
      </c>
      <c r="E585" s="14">
        <v>1551957.45</v>
      </c>
      <c r="F585" s="14">
        <f t="shared" si="61"/>
        <v>90.23008430232558</v>
      </c>
    </row>
    <row r="586" spans="1:6" ht="18" customHeight="1">
      <c r="A586" s="205" t="s">
        <v>1247</v>
      </c>
      <c r="B586" s="206"/>
      <c r="C586" s="4">
        <v>0</v>
      </c>
      <c r="D586" s="4">
        <v>0</v>
      </c>
      <c r="E586" s="14">
        <v>0</v>
      </c>
      <c r="F586" s="14" t="e">
        <f t="shared" si="61"/>
        <v>#DIV/0!</v>
      </c>
    </row>
    <row r="587" spans="1:6" ht="18" customHeight="1">
      <c r="A587" s="205" t="s">
        <v>1248</v>
      </c>
      <c r="B587" s="206"/>
      <c r="C587" s="4">
        <v>0</v>
      </c>
      <c r="D587" s="4">
        <v>0</v>
      </c>
      <c r="E587" s="14">
        <v>0</v>
      </c>
      <c r="F587" s="14" t="e">
        <f t="shared" si="61"/>
        <v>#DIV/0!</v>
      </c>
    </row>
    <row r="588" spans="1:6" ht="18" customHeight="1">
      <c r="A588" s="205" t="s">
        <v>1253</v>
      </c>
      <c r="B588" s="206"/>
      <c r="C588" s="4">
        <v>0</v>
      </c>
      <c r="D588" s="4">
        <v>0</v>
      </c>
      <c r="E588" s="14">
        <v>0</v>
      </c>
      <c r="F588" s="14" t="e">
        <f t="shared" si="61"/>
        <v>#DIV/0!</v>
      </c>
    </row>
    <row r="589" spans="1:6" ht="21" customHeight="1">
      <c r="A589" s="41">
        <v>32</v>
      </c>
      <c r="B589" s="3" t="s">
        <v>62</v>
      </c>
      <c r="C589" s="4">
        <f>SUM(C590+C593)</f>
        <v>3005000</v>
      </c>
      <c r="D589" s="4">
        <f>SUM(D590+D593)</f>
        <v>3005000</v>
      </c>
      <c r="E589" s="14">
        <f>SUM(E590+E593)</f>
        <v>2903709.77</v>
      </c>
      <c r="F589" s="14">
        <f t="shared" si="57"/>
        <v>96.6292768718802</v>
      </c>
    </row>
    <row r="590" spans="1:6" ht="18" customHeight="1">
      <c r="A590" s="41">
        <v>322</v>
      </c>
      <c r="B590" s="3" t="s">
        <v>69</v>
      </c>
      <c r="C590" s="4">
        <v>160000</v>
      </c>
      <c r="D590" s="4">
        <v>160000</v>
      </c>
      <c r="E590" s="14">
        <f>E591+E592</f>
        <v>156878.54</v>
      </c>
      <c r="F590" s="14">
        <f t="shared" si="57"/>
        <v>98.04908750000001</v>
      </c>
    </row>
    <row r="591" spans="1:6" ht="15" customHeight="1">
      <c r="A591" s="41" t="s">
        <v>274</v>
      </c>
      <c r="B591" s="3" t="s">
        <v>615</v>
      </c>
      <c r="C591" s="4">
        <v>0</v>
      </c>
      <c r="D591" s="4">
        <v>0</v>
      </c>
      <c r="E591" s="14">
        <v>96570.14</v>
      </c>
      <c r="F591" s="14" t="e">
        <f t="shared" si="57"/>
        <v>#DIV/0!</v>
      </c>
    </row>
    <row r="592" spans="1:6" ht="15" customHeight="1">
      <c r="A592" s="41">
        <v>3224</v>
      </c>
      <c r="B592" s="3" t="s">
        <v>89</v>
      </c>
      <c r="C592" s="4">
        <v>0</v>
      </c>
      <c r="D592" s="4">
        <v>0</v>
      </c>
      <c r="E592" s="14">
        <v>60308.4</v>
      </c>
      <c r="F592" s="14" t="e">
        <f>E592/D592*100</f>
        <v>#DIV/0!</v>
      </c>
    </row>
    <row r="593" spans="1:6" ht="18" customHeight="1">
      <c r="A593" s="41">
        <v>323</v>
      </c>
      <c r="B593" s="3" t="s">
        <v>0</v>
      </c>
      <c r="C593" s="4">
        <v>2845000</v>
      </c>
      <c r="D593" s="4">
        <v>2845000</v>
      </c>
      <c r="E593" s="14">
        <f>SUM(E594:E597)</f>
        <v>2746831.23</v>
      </c>
      <c r="F593" s="14">
        <f t="shared" si="57"/>
        <v>96.54942811950791</v>
      </c>
    </row>
    <row r="594" spans="1:6" ht="15" customHeight="1">
      <c r="A594" s="41">
        <v>3232</v>
      </c>
      <c r="B594" s="3" t="s">
        <v>90</v>
      </c>
      <c r="C594" s="4">
        <v>0</v>
      </c>
      <c r="D594" s="4">
        <v>0</v>
      </c>
      <c r="E594" s="14">
        <v>1227815.53</v>
      </c>
      <c r="F594" s="14" t="e">
        <f t="shared" si="57"/>
        <v>#DIV/0!</v>
      </c>
    </row>
    <row r="595" spans="1:6" ht="15" customHeight="1">
      <c r="A595" s="41">
        <v>3234</v>
      </c>
      <c r="B595" s="3" t="s">
        <v>91</v>
      </c>
      <c r="C595" s="4">
        <v>0</v>
      </c>
      <c r="D595" s="4">
        <v>0</v>
      </c>
      <c r="E595" s="14">
        <v>356100</v>
      </c>
      <c r="F595" s="14" t="e">
        <f t="shared" si="57"/>
        <v>#DIV/0!</v>
      </c>
    </row>
    <row r="596" spans="1:6" ht="15" customHeight="1">
      <c r="A596" s="41" t="s">
        <v>95</v>
      </c>
      <c r="B596" s="3" t="s">
        <v>96</v>
      </c>
      <c r="C596" s="4">
        <v>0</v>
      </c>
      <c r="D596" s="4">
        <v>0</v>
      </c>
      <c r="E596" s="14">
        <v>82878.2</v>
      </c>
      <c r="F596" s="14" t="e">
        <f t="shared" si="57"/>
        <v>#DIV/0!</v>
      </c>
    </row>
    <row r="597" spans="1:6" ht="15" customHeight="1">
      <c r="A597" s="41" t="s">
        <v>340</v>
      </c>
      <c r="B597" s="3" t="s">
        <v>616</v>
      </c>
      <c r="C597" s="4">
        <v>0</v>
      </c>
      <c r="D597" s="4">
        <v>0</v>
      </c>
      <c r="E597" s="14">
        <v>1080037.5</v>
      </c>
      <c r="F597" s="14" t="e">
        <f t="shared" si="57"/>
        <v>#DIV/0!</v>
      </c>
    </row>
    <row r="598" spans="1:6" ht="35.25" customHeight="1">
      <c r="A598" s="234" t="s">
        <v>1147</v>
      </c>
      <c r="B598" s="235"/>
      <c r="C598" s="5">
        <f>C599</f>
        <v>0</v>
      </c>
      <c r="D598" s="5">
        <f>D599</f>
        <v>0</v>
      </c>
      <c r="E598" s="137">
        <f>E599</f>
        <v>0</v>
      </c>
      <c r="F598" s="14" t="e">
        <f>E598/D598*100</f>
        <v>#DIV/0!</v>
      </c>
    </row>
    <row r="599" spans="1:6" ht="21" customHeight="1">
      <c r="A599" s="41">
        <v>38</v>
      </c>
      <c r="B599" s="72" t="s">
        <v>559</v>
      </c>
      <c r="C599" s="4">
        <f aca="true" t="shared" si="62" ref="C599:E600">C600</f>
        <v>0</v>
      </c>
      <c r="D599" s="4">
        <f t="shared" si="62"/>
        <v>0</v>
      </c>
      <c r="E599" s="14">
        <f t="shared" si="62"/>
        <v>0</v>
      </c>
      <c r="F599" s="14" t="e">
        <f t="shared" si="57"/>
        <v>#DIV/0!</v>
      </c>
    </row>
    <row r="600" spans="1:6" ht="18" customHeight="1">
      <c r="A600" s="41">
        <v>386</v>
      </c>
      <c r="B600" s="3" t="s">
        <v>84</v>
      </c>
      <c r="C600" s="4">
        <f t="shared" si="62"/>
        <v>0</v>
      </c>
      <c r="D600" s="4">
        <f t="shared" si="62"/>
        <v>0</v>
      </c>
      <c r="E600" s="14">
        <f t="shared" si="62"/>
        <v>0</v>
      </c>
      <c r="F600" s="14" t="e">
        <f t="shared" si="57"/>
        <v>#DIV/0!</v>
      </c>
    </row>
    <row r="601" spans="1:6" ht="15" customHeight="1">
      <c r="A601" s="41">
        <v>3861</v>
      </c>
      <c r="B601" s="3" t="s">
        <v>617</v>
      </c>
      <c r="C601" s="4">
        <v>0</v>
      </c>
      <c r="D601" s="4">
        <v>0</v>
      </c>
      <c r="E601" s="14">
        <v>0</v>
      </c>
      <c r="F601" s="14" t="e">
        <f t="shared" si="57"/>
        <v>#DIV/0!</v>
      </c>
    </row>
    <row r="602" spans="1:6" ht="25.5" customHeight="1">
      <c r="A602" s="230" t="s">
        <v>953</v>
      </c>
      <c r="B602" s="231"/>
      <c r="C602" s="5">
        <f>C610</f>
        <v>2000000</v>
      </c>
      <c r="D602" s="5">
        <f>D610</f>
        <v>2000000</v>
      </c>
      <c r="E602" s="137">
        <f>E610</f>
        <v>449257.38</v>
      </c>
      <c r="F602" s="14">
        <f t="shared" si="57"/>
        <v>22.462868999999998</v>
      </c>
    </row>
    <row r="603" spans="1:6" ht="25.5" customHeight="1">
      <c r="A603" s="226" t="s">
        <v>1092</v>
      </c>
      <c r="B603" s="227"/>
      <c r="C603" s="64">
        <f>SUM(C604:C609)</f>
        <v>2000000</v>
      </c>
      <c r="D603" s="64">
        <f>SUM(D604:D609)</f>
        <v>2000000</v>
      </c>
      <c r="E603" s="135">
        <f>SUM(E604:E609)</f>
        <v>449257.38</v>
      </c>
      <c r="F603" s="14">
        <f aca="true" t="shared" si="63" ref="F603:F609">E603/D603*100</f>
        <v>22.462868999999998</v>
      </c>
    </row>
    <row r="604" spans="1:6" ht="18" customHeight="1">
      <c r="A604" s="205" t="s">
        <v>1040</v>
      </c>
      <c r="B604" s="206"/>
      <c r="C604" s="4">
        <v>0</v>
      </c>
      <c r="D604" s="4">
        <v>0</v>
      </c>
      <c r="E604" s="14">
        <v>0</v>
      </c>
      <c r="F604" s="14" t="e">
        <f t="shared" si="63"/>
        <v>#DIV/0!</v>
      </c>
    </row>
    <row r="605" spans="1:6" ht="18" customHeight="1">
      <c r="A605" s="205" t="s">
        <v>1246</v>
      </c>
      <c r="B605" s="206"/>
      <c r="C605" s="4">
        <v>0</v>
      </c>
      <c r="D605" s="4">
        <v>0</v>
      </c>
      <c r="E605" s="14">
        <v>0</v>
      </c>
      <c r="F605" s="14" t="e">
        <f t="shared" si="63"/>
        <v>#DIV/0!</v>
      </c>
    </row>
    <row r="606" spans="1:6" ht="18" customHeight="1">
      <c r="A606" s="205" t="s">
        <v>1250</v>
      </c>
      <c r="B606" s="206"/>
      <c r="C606" s="4">
        <v>490600</v>
      </c>
      <c r="D606" s="4">
        <v>490600</v>
      </c>
      <c r="E606" s="14">
        <v>449257.38</v>
      </c>
      <c r="F606" s="14">
        <f t="shared" si="63"/>
        <v>91.57304932735425</v>
      </c>
    </row>
    <row r="607" spans="1:6" ht="18" customHeight="1">
      <c r="A607" s="205" t="s">
        <v>1247</v>
      </c>
      <c r="B607" s="206"/>
      <c r="C607" s="4">
        <v>1509400</v>
      </c>
      <c r="D607" s="4">
        <v>1509400</v>
      </c>
      <c r="E607" s="14">
        <v>0</v>
      </c>
      <c r="F607" s="14">
        <f t="shared" si="63"/>
        <v>0</v>
      </c>
    </row>
    <row r="608" spans="1:6" ht="18" customHeight="1">
      <c r="A608" s="205" t="s">
        <v>1248</v>
      </c>
      <c r="B608" s="206"/>
      <c r="C608" s="4">
        <v>0</v>
      </c>
      <c r="D608" s="4">
        <v>0</v>
      </c>
      <c r="E608" s="14">
        <v>0</v>
      </c>
      <c r="F608" s="14" t="e">
        <f t="shared" si="63"/>
        <v>#DIV/0!</v>
      </c>
    </row>
    <row r="609" spans="1:6" ht="18" customHeight="1">
      <c r="A609" s="205" t="s">
        <v>1253</v>
      </c>
      <c r="B609" s="206"/>
      <c r="C609" s="4">
        <v>0</v>
      </c>
      <c r="D609" s="4">
        <v>0</v>
      </c>
      <c r="E609" s="14">
        <v>0</v>
      </c>
      <c r="F609" s="14" t="e">
        <f t="shared" si="63"/>
        <v>#DIV/0!</v>
      </c>
    </row>
    <row r="610" spans="1:6" ht="21" customHeight="1">
      <c r="A610" s="41">
        <v>42</v>
      </c>
      <c r="B610" s="3" t="s">
        <v>82</v>
      </c>
      <c r="C610" s="4">
        <f>C611</f>
        <v>2000000</v>
      </c>
      <c r="D610" s="4">
        <f>D611</f>
        <v>2000000</v>
      </c>
      <c r="E610" s="14">
        <f>E611</f>
        <v>449257.38</v>
      </c>
      <c r="F610" s="14">
        <f t="shared" si="57"/>
        <v>22.462868999999998</v>
      </c>
    </row>
    <row r="611" spans="1:6" ht="18" customHeight="1">
      <c r="A611" s="41" t="s">
        <v>169</v>
      </c>
      <c r="B611" s="3" t="s">
        <v>83</v>
      </c>
      <c r="C611" s="4">
        <v>2000000</v>
      </c>
      <c r="D611" s="4">
        <v>2000000</v>
      </c>
      <c r="E611" s="14">
        <f>E612</f>
        <v>449257.38</v>
      </c>
      <c r="F611" s="14">
        <f t="shared" si="57"/>
        <v>22.462868999999998</v>
      </c>
    </row>
    <row r="612" spans="1:6" ht="15" customHeight="1">
      <c r="A612" s="41" t="s">
        <v>170</v>
      </c>
      <c r="B612" s="3" t="s">
        <v>171</v>
      </c>
      <c r="C612" s="4">
        <v>0</v>
      </c>
      <c r="D612" s="4">
        <v>0</v>
      </c>
      <c r="E612" s="14">
        <v>449257.38</v>
      </c>
      <c r="F612" s="14" t="e">
        <f t="shared" si="57"/>
        <v>#DIV/0!</v>
      </c>
    </row>
    <row r="613" spans="1:6" ht="25.5" customHeight="1">
      <c r="A613" s="230" t="s">
        <v>1096</v>
      </c>
      <c r="B613" s="231"/>
      <c r="C613" s="5">
        <f>C621</f>
        <v>70000</v>
      </c>
      <c r="D613" s="5">
        <f>D621</f>
        <v>70000</v>
      </c>
      <c r="E613" s="137">
        <f>E621</f>
        <v>0</v>
      </c>
      <c r="F613" s="14">
        <f aca="true" t="shared" si="64" ref="F613:F623">E613/D613*100</f>
        <v>0</v>
      </c>
    </row>
    <row r="614" spans="1:6" ht="25.5" customHeight="1">
      <c r="A614" s="226" t="s">
        <v>1093</v>
      </c>
      <c r="B614" s="227"/>
      <c r="C614" s="64">
        <f>SUM(C615:C620)</f>
        <v>70000</v>
      </c>
      <c r="D614" s="64">
        <f>SUM(D615:D620)</f>
        <v>70000</v>
      </c>
      <c r="E614" s="135">
        <f>SUM(E615:E620)</f>
        <v>0</v>
      </c>
      <c r="F614" s="14">
        <f t="shared" si="64"/>
        <v>0</v>
      </c>
    </row>
    <row r="615" spans="1:6" ht="18" customHeight="1">
      <c r="A615" s="205" t="s">
        <v>1040</v>
      </c>
      <c r="B615" s="206"/>
      <c r="C615" s="4">
        <v>0</v>
      </c>
      <c r="D615" s="4">
        <v>0</v>
      </c>
      <c r="E615" s="14">
        <v>0</v>
      </c>
      <c r="F615" s="14" t="e">
        <f t="shared" si="64"/>
        <v>#DIV/0!</v>
      </c>
    </row>
    <row r="616" spans="1:6" ht="18" customHeight="1">
      <c r="A616" s="205" t="s">
        <v>1246</v>
      </c>
      <c r="B616" s="206"/>
      <c r="C616" s="4">
        <v>0</v>
      </c>
      <c r="D616" s="4">
        <v>0</v>
      </c>
      <c r="E616" s="14">
        <v>0</v>
      </c>
      <c r="F616" s="14" t="e">
        <f t="shared" si="64"/>
        <v>#DIV/0!</v>
      </c>
    </row>
    <row r="617" spans="1:6" ht="18" customHeight="1">
      <c r="A617" s="205" t="s">
        <v>1250</v>
      </c>
      <c r="B617" s="206"/>
      <c r="C617" s="4">
        <v>70000</v>
      </c>
      <c r="D617" s="4">
        <v>70000</v>
      </c>
      <c r="E617" s="14">
        <v>0</v>
      </c>
      <c r="F617" s="14">
        <f t="shared" si="64"/>
        <v>0</v>
      </c>
    </row>
    <row r="618" spans="1:6" ht="18" customHeight="1">
      <c r="A618" s="205" t="s">
        <v>1247</v>
      </c>
      <c r="B618" s="206"/>
      <c r="C618" s="4">
        <v>0</v>
      </c>
      <c r="D618" s="4">
        <v>0</v>
      </c>
      <c r="E618" s="14">
        <v>0</v>
      </c>
      <c r="F618" s="14" t="e">
        <f t="shared" si="64"/>
        <v>#DIV/0!</v>
      </c>
    </row>
    <row r="619" spans="1:6" ht="18" customHeight="1">
      <c r="A619" s="205" t="s">
        <v>1248</v>
      </c>
      <c r="B619" s="206"/>
      <c r="C619" s="4">
        <v>0</v>
      </c>
      <c r="D619" s="4">
        <v>0</v>
      </c>
      <c r="E619" s="14">
        <v>0</v>
      </c>
      <c r="F619" s="14" t="e">
        <f t="shared" si="64"/>
        <v>#DIV/0!</v>
      </c>
    </row>
    <row r="620" spans="1:6" ht="18" customHeight="1">
      <c r="A620" s="205" t="s">
        <v>1253</v>
      </c>
      <c r="B620" s="206"/>
      <c r="C620" s="4">
        <v>0</v>
      </c>
      <c r="D620" s="4">
        <v>0</v>
      </c>
      <c r="E620" s="14">
        <v>0</v>
      </c>
      <c r="F620" s="14" t="e">
        <f t="shared" si="64"/>
        <v>#DIV/0!</v>
      </c>
    </row>
    <row r="621" spans="1:6" ht="21" customHeight="1">
      <c r="A621" s="41">
        <v>42</v>
      </c>
      <c r="B621" s="3" t="s">
        <v>82</v>
      </c>
      <c r="C621" s="4">
        <f>C622</f>
        <v>70000</v>
      </c>
      <c r="D621" s="4">
        <f>D622</f>
        <v>70000</v>
      </c>
      <c r="E621" s="14">
        <f>E622</f>
        <v>0</v>
      </c>
      <c r="F621" s="14">
        <f t="shared" si="64"/>
        <v>0</v>
      </c>
    </row>
    <row r="622" spans="1:6" ht="18" customHeight="1">
      <c r="A622" s="41" t="s">
        <v>169</v>
      </c>
      <c r="B622" s="3" t="s">
        <v>83</v>
      </c>
      <c r="C622" s="4">
        <v>70000</v>
      </c>
      <c r="D622" s="4">
        <v>70000</v>
      </c>
      <c r="E622" s="14">
        <f>E623</f>
        <v>0</v>
      </c>
      <c r="F622" s="14">
        <f t="shared" si="64"/>
        <v>0</v>
      </c>
    </row>
    <row r="623" spans="1:6" ht="15" customHeight="1">
      <c r="A623" s="41" t="s">
        <v>170</v>
      </c>
      <c r="B623" s="3" t="s">
        <v>171</v>
      </c>
      <c r="C623" s="4">
        <v>0</v>
      </c>
      <c r="D623" s="4">
        <v>0</v>
      </c>
      <c r="E623" s="14">
        <v>0</v>
      </c>
      <c r="F623" s="14" t="e">
        <f t="shared" si="64"/>
        <v>#DIV/0!</v>
      </c>
    </row>
    <row r="624" spans="1:6" ht="25.5" customHeight="1">
      <c r="A624" s="230" t="s">
        <v>1094</v>
      </c>
      <c r="B624" s="231"/>
      <c r="C624" s="5">
        <f>C632</f>
        <v>0</v>
      </c>
      <c r="D624" s="5">
        <f>D632</f>
        <v>0</v>
      </c>
      <c r="E624" s="137">
        <f>E632</f>
        <v>0</v>
      </c>
      <c r="F624" s="14" t="e">
        <f>E624/D624*100</f>
        <v>#DIV/0!</v>
      </c>
    </row>
    <row r="625" spans="1:6" ht="25.5" customHeight="1">
      <c r="A625" s="226" t="s">
        <v>1095</v>
      </c>
      <c r="B625" s="227"/>
      <c r="C625" s="64">
        <f>SUM(C626:C631)</f>
        <v>0</v>
      </c>
      <c r="D625" s="64">
        <f>SUM(D626:D631)</f>
        <v>0</v>
      </c>
      <c r="E625" s="135">
        <f>SUM(E626:E631)</f>
        <v>0</v>
      </c>
      <c r="F625" s="14" t="e">
        <f aca="true" t="shared" si="65" ref="F625:F631">E625/D625*100</f>
        <v>#DIV/0!</v>
      </c>
    </row>
    <row r="626" spans="1:6" ht="18" customHeight="1">
      <c r="A626" s="205" t="s">
        <v>1040</v>
      </c>
      <c r="B626" s="206"/>
      <c r="C626" s="4">
        <v>0</v>
      </c>
      <c r="D626" s="4">
        <v>0</v>
      </c>
      <c r="E626" s="14">
        <v>0</v>
      </c>
      <c r="F626" s="14" t="e">
        <f t="shared" si="65"/>
        <v>#DIV/0!</v>
      </c>
    </row>
    <row r="627" spans="1:6" ht="18" customHeight="1">
      <c r="A627" s="205" t="s">
        <v>1246</v>
      </c>
      <c r="B627" s="206"/>
      <c r="C627" s="4">
        <v>0</v>
      </c>
      <c r="D627" s="4">
        <v>0</v>
      </c>
      <c r="E627" s="14">
        <v>0</v>
      </c>
      <c r="F627" s="14" t="e">
        <f t="shared" si="65"/>
        <v>#DIV/0!</v>
      </c>
    </row>
    <row r="628" spans="1:6" ht="18" customHeight="1">
      <c r="A628" s="205" t="s">
        <v>1250</v>
      </c>
      <c r="B628" s="206"/>
      <c r="C628" s="4">
        <v>0</v>
      </c>
      <c r="D628" s="4">
        <v>0</v>
      </c>
      <c r="E628" s="14">
        <v>0</v>
      </c>
      <c r="F628" s="14" t="e">
        <f t="shared" si="65"/>
        <v>#DIV/0!</v>
      </c>
    </row>
    <row r="629" spans="1:6" ht="18" customHeight="1">
      <c r="A629" s="205" t="s">
        <v>1247</v>
      </c>
      <c r="B629" s="206"/>
      <c r="C629" s="4">
        <v>0</v>
      </c>
      <c r="D629" s="4">
        <v>0</v>
      </c>
      <c r="E629" s="14">
        <v>0</v>
      </c>
      <c r="F629" s="14" t="e">
        <f t="shared" si="65"/>
        <v>#DIV/0!</v>
      </c>
    </row>
    <row r="630" spans="1:6" ht="18" customHeight="1">
      <c r="A630" s="205" t="s">
        <v>1248</v>
      </c>
      <c r="B630" s="206"/>
      <c r="C630" s="4">
        <v>0</v>
      </c>
      <c r="D630" s="4">
        <v>0</v>
      </c>
      <c r="E630" s="14">
        <v>0</v>
      </c>
      <c r="F630" s="14" t="e">
        <f t="shared" si="65"/>
        <v>#DIV/0!</v>
      </c>
    </row>
    <row r="631" spans="1:6" ht="18" customHeight="1">
      <c r="A631" s="205" t="s">
        <v>1253</v>
      </c>
      <c r="B631" s="206"/>
      <c r="C631" s="4">
        <v>0</v>
      </c>
      <c r="D631" s="4">
        <v>0</v>
      </c>
      <c r="E631" s="14">
        <v>0</v>
      </c>
      <c r="F631" s="14" t="e">
        <f t="shared" si="65"/>
        <v>#DIV/0!</v>
      </c>
    </row>
    <row r="632" spans="1:6" ht="21" customHeight="1">
      <c r="A632" s="41">
        <v>42</v>
      </c>
      <c r="B632" s="3" t="s">
        <v>82</v>
      </c>
      <c r="C632" s="4">
        <f>C633</f>
        <v>0</v>
      </c>
      <c r="D632" s="4">
        <f>D633</f>
        <v>0</v>
      </c>
      <c r="E632" s="14">
        <f>E633</f>
        <v>0</v>
      </c>
      <c r="F632" s="14" t="e">
        <f>E632/D632*100</f>
        <v>#DIV/0!</v>
      </c>
    </row>
    <row r="633" spans="1:6" ht="18" customHeight="1">
      <c r="A633" s="41" t="s">
        <v>166</v>
      </c>
      <c r="B633" s="3" t="s">
        <v>167</v>
      </c>
      <c r="C633" s="4">
        <v>0</v>
      </c>
      <c r="D633" s="4">
        <v>0</v>
      </c>
      <c r="E633" s="14">
        <f>E634</f>
        <v>0</v>
      </c>
      <c r="F633" s="14" t="e">
        <f>E633/D633*100</f>
        <v>#DIV/0!</v>
      </c>
    </row>
    <row r="634" spans="1:6" ht="15" customHeight="1">
      <c r="A634" s="41" t="s">
        <v>168</v>
      </c>
      <c r="B634" s="3" t="s">
        <v>748</v>
      </c>
      <c r="C634" s="4">
        <v>0</v>
      </c>
      <c r="D634" s="4">
        <v>0</v>
      </c>
      <c r="E634" s="14">
        <v>0</v>
      </c>
      <c r="F634" s="14" t="e">
        <f>E634/D634*100</f>
        <v>#DIV/0!</v>
      </c>
    </row>
    <row r="635" spans="1:6" ht="30" customHeight="1">
      <c r="A635" s="232" t="s">
        <v>954</v>
      </c>
      <c r="B635" s="233"/>
      <c r="C635" s="63">
        <f>C636+C647+C658</f>
        <v>770000</v>
      </c>
      <c r="D635" s="63">
        <f>D636+D647+D658</f>
        <v>770000</v>
      </c>
      <c r="E635" s="134">
        <f>E636+E647+E658</f>
        <v>761580.63</v>
      </c>
      <c r="F635" s="14">
        <f t="shared" si="57"/>
        <v>98.90657532467533</v>
      </c>
    </row>
    <row r="636" spans="1:6" ht="25.5" customHeight="1">
      <c r="A636" s="230" t="s">
        <v>955</v>
      </c>
      <c r="B636" s="231"/>
      <c r="C636" s="5">
        <f>C644</f>
        <v>0</v>
      </c>
      <c r="D636" s="5">
        <f>D644</f>
        <v>0</v>
      </c>
      <c r="E636" s="137">
        <f>E644</f>
        <v>0</v>
      </c>
      <c r="F636" s="14" t="e">
        <f t="shared" si="57"/>
        <v>#DIV/0!</v>
      </c>
    </row>
    <row r="637" spans="1:6" ht="25.5" customHeight="1">
      <c r="A637" s="226" t="s">
        <v>1097</v>
      </c>
      <c r="B637" s="227"/>
      <c r="C637" s="64">
        <f>SUM(C638:C643)</f>
        <v>0</v>
      </c>
      <c r="D637" s="64">
        <f>SUM(D638:D643)</f>
        <v>0</v>
      </c>
      <c r="E637" s="135">
        <f>SUM(E638:E643)</f>
        <v>0</v>
      </c>
      <c r="F637" s="14" t="e">
        <f t="shared" si="57"/>
        <v>#DIV/0!</v>
      </c>
    </row>
    <row r="638" spans="1:6" ht="18" customHeight="1">
      <c r="A638" s="205" t="s">
        <v>1040</v>
      </c>
      <c r="B638" s="206"/>
      <c r="C638" s="4">
        <v>0</v>
      </c>
      <c r="D638" s="4">
        <v>0</v>
      </c>
      <c r="E638" s="14">
        <v>0</v>
      </c>
      <c r="F638" s="14" t="e">
        <f t="shared" si="57"/>
        <v>#DIV/0!</v>
      </c>
    </row>
    <row r="639" spans="1:6" ht="18" customHeight="1">
      <c r="A639" s="205" t="s">
        <v>1246</v>
      </c>
      <c r="B639" s="206"/>
      <c r="C639" s="4">
        <v>0</v>
      </c>
      <c r="D639" s="4">
        <v>0</v>
      </c>
      <c r="E639" s="14">
        <v>0</v>
      </c>
      <c r="F639" s="14" t="e">
        <f t="shared" si="57"/>
        <v>#DIV/0!</v>
      </c>
    </row>
    <row r="640" spans="1:6" ht="18" customHeight="1">
      <c r="A640" s="205" t="s">
        <v>1250</v>
      </c>
      <c r="B640" s="206"/>
      <c r="C640" s="4">
        <v>0</v>
      </c>
      <c r="D640" s="4">
        <v>0</v>
      </c>
      <c r="E640" s="14">
        <v>0</v>
      </c>
      <c r="F640" s="14" t="e">
        <f t="shared" si="57"/>
        <v>#DIV/0!</v>
      </c>
    </row>
    <row r="641" spans="1:6" ht="18" customHeight="1">
      <c r="A641" s="205" t="s">
        <v>1247</v>
      </c>
      <c r="B641" s="206"/>
      <c r="C641" s="4">
        <v>0</v>
      </c>
      <c r="D641" s="4">
        <v>0</v>
      </c>
      <c r="E641" s="14">
        <v>0</v>
      </c>
      <c r="F641" s="14" t="e">
        <f t="shared" si="57"/>
        <v>#DIV/0!</v>
      </c>
    </row>
    <row r="642" spans="1:6" ht="18" customHeight="1">
      <c r="A642" s="205" t="s">
        <v>1248</v>
      </c>
      <c r="B642" s="206"/>
      <c r="C642" s="4">
        <v>0</v>
      </c>
      <c r="D642" s="4">
        <v>0</v>
      </c>
      <c r="E642" s="14">
        <v>0</v>
      </c>
      <c r="F642" s="14" t="e">
        <f t="shared" si="57"/>
        <v>#DIV/0!</v>
      </c>
    </row>
    <row r="643" spans="1:6" ht="18" customHeight="1">
      <c r="A643" s="205" t="s">
        <v>1275</v>
      </c>
      <c r="B643" s="206"/>
      <c r="C643" s="4">
        <v>0</v>
      </c>
      <c r="D643" s="4">
        <v>0</v>
      </c>
      <c r="E643" s="14">
        <v>0</v>
      </c>
      <c r="F643" s="14" t="e">
        <f t="shared" si="57"/>
        <v>#DIV/0!</v>
      </c>
    </row>
    <row r="644" spans="1:6" ht="21" customHeight="1">
      <c r="A644" s="41">
        <v>41</v>
      </c>
      <c r="B644" s="3" t="s">
        <v>80</v>
      </c>
      <c r="C644" s="4">
        <f aca="true" t="shared" si="66" ref="C644:E645">C645</f>
        <v>0</v>
      </c>
      <c r="D644" s="4">
        <f t="shared" si="66"/>
        <v>0</v>
      </c>
      <c r="E644" s="14">
        <f t="shared" si="66"/>
        <v>0</v>
      </c>
      <c r="F644" s="14" t="e">
        <f t="shared" si="57"/>
        <v>#DIV/0!</v>
      </c>
    </row>
    <row r="645" spans="1:6" ht="18" customHeight="1">
      <c r="A645" s="41">
        <v>411</v>
      </c>
      <c r="B645" s="3" t="s">
        <v>81</v>
      </c>
      <c r="C645" s="4">
        <v>0</v>
      </c>
      <c r="D645" s="4">
        <v>0</v>
      </c>
      <c r="E645" s="14">
        <f t="shared" si="66"/>
        <v>0</v>
      </c>
      <c r="F645" s="14" t="e">
        <f t="shared" si="57"/>
        <v>#DIV/0!</v>
      </c>
    </row>
    <row r="646" spans="1:6" ht="15" customHeight="1">
      <c r="A646" s="41">
        <v>4111</v>
      </c>
      <c r="B646" s="3" t="s">
        <v>341</v>
      </c>
      <c r="C646" s="75">
        <v>0</v>
      </c>
      <c r="D646" s="75">
        <v>0</v>
      </c>
      <c r="E646" s="138">
        <v>0</v>
      </c>
      <c r="F646" s="14" t="e">
        <f t="shared" si="57"/>
        <v>#DIV/0!</v>
      </c>
    </row>
    <row r="647" spans="1:6" ht="25.5" customHeight="1">
      <c r="A647" s="230" t="s">
        <v>956</v>
      </c>
      <c r="B647" s="231"/>
      <c r="C647" s="5">
        <f>C655</f>
        <v>550000</v>
      </c>
      <c r="D647" s="5">
        <f>D655</f>
        <v>550000</v>
      </c>
      <c r="E647" s="137">
        <f>E655</f>
        <v>542187.5</v>
      </c>
      <c r="F647" s="14">
        <f t="shared" si="57"/>
        <v>98.57954545454545</v>
      </c>
    </row>
    <row r="648" spans="1:6" ht="25.5" customHeight="1">
      <c r="A648" s="226" t="s">
        <v>1098</v>
      </c>
      <c r="B648" s="227"/>
      <c r="C648" s="64">
        <f>SUM(C649:C654)</f>
        <v>550000</v>
      </c>
      <c r="D648" s="64">
        <f>SUM(D649:D654)</f>
        <v>550000</v>
      </c>
      <c r="E648" s="135">
        <f>SUM(E649:E654)</f>
        <v>542187.5</v>
      </c>
      <c r="F648" s="14">
        <f aca="true" t="shared" si="67" ref="F648:F654">E648/D648*100</f>
        <v>98.57954545454545</v>
      </c>
    </row>
    <row r="649" spans="1:6" ht="18" customHeight="1">
      <c r="A649" s="205" t="s">
        <v>1040</v>
      </c>
      <c r="B649" s="206"/>
      <c r="C649" s="4">
        <v>345600</v>
      </c>
      <c r="D649" s="4">
        <v>345600</v>
      </c>
      <c r="E649" s="14">
        <v>0</v>
      </c>
      <c r="F649" s="14">
        <f t="shared" si="67"/>
        <v>0</v>
      </c>
    </row>
    <row r="650" spans="1:6" ht="18" customHeight="1">
      <c r="A650" s="205" t="s">
        <v>1246</v>
      </c>
      <c r="B650" s="206"/>
      <c r="C650" s="4">
        <v>0</v>
      </c>
      <c r="D650" s="4">
        <v>0</v>
      </c>
      <c r="E650" s="14">
        <v>0</v>
      </c>
      <c r="F650" s="14" t="e">
        <f t="shared" si="67"/>
        <v>#DIV/0!</v>
      </c>
    </row>
    <row r="651" spans="1:6" ht="18" customHeight="1">
      <c r="A651" s="205" t="s">
        <v>1250</v>
      </c>
      <c r="B651" s="206"/>
      <c r="C651" s="4">
        <v>204400</v>
      </c>
      <c r="D651" s="4">
        <v>204400</v>
      </c>
      <c r="E651" s="14">
        <v>542187.5</v>
      </c>
      <c r="F651" s="14">
        <f t="shared" si="67"/>
        <v>265.258072407045</v>
      </c>
    </row>
    <row r="652" spans="1:6" ht="18" customHeight="1">
      <c r="A652" s="205" t="s">
        <v>1247</v>
      </c>
      <c r="B652" s="206"/>
      <c r="C652" s="4">
        <v>0</v>
      </c>
      <c r="D652" s="4">
        <v>0</v>
      </c>
      <c r="E652" s="14">
        <v>0</v>
      </c>
      <c r="F652" s="14" t="e">
        <f t="shared" si="67"/>
        <v>#DIV/0!</v>
      </c>
    </row>
    <row r="653" spans="1:6" ht="18" customHeight="1">
      <c r="A653" s="205" t="s">
        <v>1248</v>
      </c>
      <c r="B653" s="206"/>
      <c r="C653" s="4">
        <v>0</v>
      </c>
      <c r="D653" s="4">
        <v>0</v>
      </c>
      <c r="E653" s="14">
        <v>0</v>
      </c>
      <c r="F653" s="14" t="e">
        <f t="shared" si="67"/>
        <v>#DIV/0!</v>
      </c>
    </row>
    <row r="654" spans="1:6" ht="18" customHeight="1">
      <c r="A654" s="205" t="s">
        <v>1253</v>
      </c>
      <c r="B654" s="206"/>
      <c r="C654" s="4">
        <v>0</v>
      </c>
      <c r="D654" s="4">
        <v>0</v>
      </c>
      <c r="E654" s="14">
        <v>0</v>
      </c>
      <c r="F654" s="14" t="e">
        <f t="shared" si="67"/>
        <v>#DIV/0!</v>
      </c>
    </row>
    <row r="655" spans="1:6" ht="21" customHeight="1">
      <c r="A655" s="41">
        <v>42</v>
      </c>
      <c r="B655" s="3" t="s">
        <v>613</v>
      </c>
      <c r="C655" s="4">
        <f aca="true" t="shared" si="68" ref="C655:E656">C656</f>
        <v>550000</v>
      </c>
      <c r="D655" s="4">
        <f t="shared" si="68"/>
        <v>550000</v>
      </c>
      <c r="E655" s="14">
        <f t="shared" si="68"/>
        <v>542187.5</v>
      </c>
      <c r="F655" s="14">
        <f t="shared" si="57"/>
        <v>98.57954545454545</v>
      </c>
    </row>
    <row r="656" spans="1:6" ht="18" customHeight="1">
      <c r="A656" s="41" t="s">
        <v>169</v>
      </c>
      <c r="B656" s="3" t="s">
        <v>83</v>
      </c>
      <c r="C656" s="4">
        <v>550000</v>
      </c>
      <c r="D656" s="4">
        <v>550000</v>
      </c>
      <c r="E656" s="14">
        <f t="shared" si="68"/>
        <v>542187.5</v>
      </c>
      <c r="F656" s="14">
        <f t="shared" si="57"/>
        <v>98.57954545454545</v>
      </c>
    </row>
    <row r="657" spans="1:6" ht="15" customHeight="1">
      <c r="A657" s="41" t="s">
        <v>299</v>
      </c>
      <c r="B657" s="3" t="s">
        <v>300</v>
      </c>
      <c r="C657" s="4">
        <v>0</v>
      </c>
      <c r="D657" s="4">
        <v>0</v>
      </c>
      <c r="E657" s="14">
        <v>542187.5</v>
      </c>
      <c r="F657" s="14" t="e">
        <f t="shared" si="57"/>
        <v>#DIV/0!</v>
      </c>
    </row>
    <row r="658" spans="1:6" ht="25.5" customHeight="1">
      <c r="A658" s="234" t="s">
        <v>957</v>
      </c>
      <c r="B658" s="235"/>
      <c r="C658" s="5">
        <f>C666</f>
        <v>220000</v>
      </c>
      <c r="D658" s="5">
        <f>D666</f>
        <v>220000</v>
      </c>
      <c r="E658" s="137">
        <f>E666</f>
        <v>219393.13</v>
      </c>
      <c r="F658" s="14">
        <f>E658/D658*100</f>
        <v>99.72415</v>
      </c>
    </row>
    <row r="659" spans="1:6" ht="25.5" customHeight="1">
      <c r="A659" s="226" t="s">
        <v>1099</v>
      </c>
      <c r="B659" s="227"/>
      <c r="C659" s="64">
        <f>SUM(C660:C665)</f>
        <v>220000</v>
      </c>
      <c r="D659" s="64">
        <f>SUM(D660:D665)</f>
        <v>220000</v>
      </c>
      <c r="E659" s="135">
        <f>SUM(E660:E665)</f>
        <v>219393.13</v>
      </c>
      <c r="F659" s="14">
        <f aca="true" t="shared" si="69" ref="F659:F665">E659/D659*100</f>
        <v>99.72415</v>
      </c>
    </row>
    <row r="660" spans="1:6" ht="18" customHeight="1">
      <c r="A660" s="205" t="s">
        <v>1040</v>
      </c>
      <c r="B660" s="206"/>
      <c r="C660" s="4">
        <v>220000</v>
      </c>
      <c r="D660" s="4">
        <v>220000</v>
      </c>
      <c r="E660" s="14">
        <v>219393.13</v>
      </c>
      <c r="F660" s="14">
        <f t="shared" si="69"/>
        <v>99.72415</v>
      </c>
    </row>
    <row r="661" spans="1:6" ht="18" customHeight="1">
      <c r="A661" s="205" t="s">
        <v>1246</v>
      </c>
      <c r="B661" s="206"/>
      <c r="C661" s="4">
        <v>0</v>
      </c>
      <c r="D661" s="4">
        <v>0</v>
      </c>
      <c r="E661" s="14">
        <v>0</v>
      </c>
      <c r="F661" s="14" t="e">
        <f t="shared" si="69"/>
        <v>#DIV/0!</v>
      </c>
    </row>
    <row r="662" spans="1:6" ht="18" customHeight="1">
      <c r="A662" s="205" t="s">
        <v>1250</v>
      </c>
      <c r="B662" s="206"/>
      <c r="C662" s="4">
        <v>0</v>
      </c>
      <c r="D662" s="4">
        <v>0</v>
      </c>
      <c r="E662" s="14">
        <v>0</v>
      </c>
      <c r="F662" s="14" t="e">
        <f t="shared" si="69"/>
        <v>#DIV/0!</v>
      </c>
    </row>
    <row r="663" spans="1:6" ht="18" customHeight="1">
      <c r="A663" s="205" t="s">
        <v>1247</v>
      </c>
      <c r="B663" s="206"/>
      <c r="C663" s="4">
        <v>0</v>
      </c>
      <c r="D663" s="4">
        <v>0</v>
      </c>
      <c r="E663" s="14">
        <v>0</v>
      </c>
      <c r="F663" s="14" t="e">
        <f t="shared" si="69"/>
        <v>#DIV/0!</v>
      </c>
    </row>
    <row r="664" spans="1:6" ht="18" customHeight="1">
      <c r="A664" s="205" t="s">
        <v>1248</v>
      </c>
      <c r="B664" s="206"/>
      <c r="C664" s="4">
        <v>0</v>
      </c>
      <c r="D664" s="4">
        <v>0</v>
      </c>
      <c r="E664" s="14">
        <v>0</v>
      </c>
      <c r="F664" s="14" t="e">
        <f t="shared" si="69"/>
        <v>#DIV/0!</v>
      </c>
    </row>
    <row r="665" spans="1:6" ht="18" customHeight="1">
      <c r="A665" s="205" t="s">
        <v>1253</v>
      </c>
      <c r="B665" s="206"/>
      <c r="C665" s="4">
        <v>0</v>
      </c>
      <c r="D665" s="4">
        <v>0</v>
      </c>
      <c r="E665" s="14">
        <v>0</v>
      </c>
      <c r="F665" s="14" t="e">
        <f t="shared" si="69"/>
        <v>#DIV/0!</v>
      </c>
    </row>
    <row r="666" spans="1:6" ht="21" customHeight="1">
      <c r="A666" s="41">
        <v>32</v>
      </c>
      <c r="B666" s="3" t="s">
        <v>62</v>
      </c>
      <c r="C666" s="4">
        <f>C667</f>
        <v>220000</v>
      </c>
      <c r="D666" s="4">
        <f>D667</f>
        <v>220000</v>
      </c>
      <c r="E666" s="14">
        <f>E667</f>
        <v>219393.13</v>
      </c>
      <c r="F666" s="14">
        <f>E666/D666*100</f>
        <v>99.72415</v>
      </c>
    </row>
    <row r="667" spans="1:6" ht="18" customHeight="1">
      <c r="A667" s="41">
        <v>323</v>
      </c>
      <c r="B667" s="3" t="s">
        <v>0</v>
      </c>
      <c r="C667" s="4">
        <v>220000</v>
      </c>
      <c r="D667" s="4">
        <v>220000</v>
      </c>
      <c r="E667" s="14">
        <f>SUM(E668:E668)</f>
        <v>219393.13</v>
      </c>
      <c r="F667" s="14">
        <f>E667/D667*100</f>
        <v>99.72415</v>
      </c>
    </row>
    <row r="668" spans="1:6" ht="15" customHeight="1">
      <c r="A668" s="41">
        <v>3232</v>
      </c>
      <c r="B668" s="3" t="s">
        <v>560</v>
      </c>
      <c r="C668" s="4">
        <v>0</v>
      </c>
      <c r="D668" s="4">
        <v>0</v>
      </c>
      <c r="E668" s="14">
        <v>219393.13</v>
      </c>
      <c r="F668" s="14" t="e">
        <f>E668/D668*100</f>
        <v>#DIV/0!</v>
      </c>
    </row>
    <row r="669" spans="1:6" ht="30" customHeight="1">
      <c r="A669" s="232" t="s">
        <v>958</v>
      </c>
      <c r="B669" s="233"/>
      <c r="C669" s="63">
        <f>C670+C685+C699</f>
        <v>1698000</v>
      </c>
      <c r="D669" s="63">
        <f>D670+D685+D699</f>
        <v>1704340</v>
      </c>
      <c r="E669" s="134">
        <f>E670+E685+E699</f>
        <v>1298633.35</v>
      </c>
      <c r="F669" s="14">
        <f t="shared" si="57"/>
        <v>76.19567398523769</v>
      </c>
    </row>
    <row r="670" spans="1:6" ht="25.5" customHeight="1">
      <c r="A670" s="234" t="s">
        <v>959</v>
      </c>
      <c r="B670" s="235"/>
      <c r="C670" s="5">
        <f>C678</f>
        <v>1300000</v>
      </c>
      <c r="D670" s="5">
        <f>D678</f>
        <v>1300000</v>
      </c>
      <c r="E670" s="137">
        <f>E678</f>
        <v>899793.35</v>
      </c>
      <c r="F670" s="14">
        <f t="shared" si="57"/>
        <v>69.21487307692308</v>
      </c>
    </row>
    <row r="671" spans="1:6" ht="25.5" customHeight="1">
      <c r="A671" s="226" t="s">
        <v>1100</v>
      </c>
      <c r="B671" s="227"/>
      <c r="C671" s="64">
        <f>SUM(C672:C677)</f>
        <v>1300000</v>
      </c>
      <c r="D671" s="64">
        <f>SUM(D672:D677)</f>
        <v>1300000</v>
      </c>
      <c r="E671" s="135">
        <f>SUM(E672:E677)</f>
        <v>899793.3500000001</v>
      </c>
      <c r="F671" s="14">
        <f t="shared" si="57"/>
        <v>69.21487307692308</v>
      </c>
    </row>
    <row r="672" spans="1:6" ht="18" customHeight="1">
      <c r="A672" s="205" t="s">
        <v>1040</v>
      </c>
      <c r="B672" s="206"/>
      <c r="C672" s="4">
        <v>168000</v>
      </c>
      <c r="D672" s="4">
        <v>168000</v>
      </c>
      <c r="E672" s="14">
        <v>4375</v>
      </c>
      <c r="F672" s="14">
        <f t="shared" si="57"/>
        <v>2.604166666666667</v>
      </c>
    </row>
    <row r="673" spans="1:6" ht="18" customHeight="1">
      <c r="A673" s="205" t="s">
        <v>1246</v>
      </c>
      <c r="B673" s="206"/>
      <c r="C673" s="4">
        <v>0</v>
      </c>
      <c r="D673" s="4">
        <v>0</v>
      </c>
      <c r="E673" s="14">
        <v>0</v>
      </c>
      <c r="F673" s="14" t="e">
        <f t="shared" si="57"/>
        <v>#DIV/0!</v>
      </c>
    </row>
    <row r="674" spans="1:6" ht="18" customHeight="1">
      <c r="A674" s="205" t="s">
        <v>1250</v>
      </c>
      <c r="B674" s="206"/>
      <c r="C674" s="4">
        <v>840000</v>
      </c>
      <c r="D674" s="4">
        <v>840000</v>
      </c>
      <c r="E674" s="14">
        <v>739718.8</v>
      </c>
      <c r="F674" s="14">
        <f t="shared" si="57"/>
        <v>88.06176190476191</v>
      </c>
    </row>
    <row r="675" spans="1:6" ht="18" customHeight="1">
      <c r="A675" s="205" t="s">
        <v>1247</v>
      </c>
      <c r="B675" s="206"/>
      <c r="C675" s="4">
        <v>220000</v>
      </c>
      <c r="D675" s="4">
        <v>220000</v>
      </c>
      <c r="E675" s="14">
        <v>120000</v>
      </c>
      <c r="F675" s="14">
        <f t="shared" si="57"/>
        <v>54.54545454545454</v>
      </c>
    </row>
    <row r="676" spans="1:6" ht="18" customHeight="1">
      <c r="A676" s="205" t="s">
        <v>1248</v>
      </c>
      <c r="B676" s="206"/>
      <c r="C676" s="4">
        <v>0</v>
      </c>
      <c r="D676" s="4">
        <v>0</v>
      </c>
      <c r="E676" s="14">
        <v>0</v>
      </c>
      <c r="F676" s="14" t="e">
        <f t="shared" si="57"/>
        <v>#DIV/0!</v>
      </c>
    </row>
    <row r="677" spans="1:6" ht="18" customHeight="1">
      <c r="A677" s="205" t="s">
        <v>1253</v>
      </c>
      <c r="B677" s="206"/>
      <c r="C677" s="4">
        <v>72000</v>
      </c>
      <c r="D677" s="4">
        <v>72000</v>
      </c>
      <c r="E677" s="14">
        <v>35699.55</v>
      </c>
      <c r="F677" s="14">
        <f t="shared" si="57"/>
        <v>49.582708333333336</v>
      </c>
    </row>
    <row r="678" spans="1:6" ht="21" customHeight="1">
      <c r="A678" s="41">
        <v>32</v>
      </c>
      <c r="B678" s="3" t="s">
        <v>62</v>
      </c>
      <c r="C678" s="4">
        <f>C679+C682</f>
        <v>1300000</v>
      </c>
      <c r="D678" s="4">
        <f>D679+D682</f>
        <v>1300000</v>
      </c>
      <c r="E678" s="14">
        <f>E679+E682</f>
        <v>899793.35</v>
      </c>
      <c r="F678" s="14">
        <f t="shared" si="57"/>
        <v>69.21487307692308</v>
      </c>
    </row>
    <row r="679" spans="1:6" ht="18" customHeight="1">
      <c r="A679" s="41">
        <v>322</v>
      </c>
      <c r="B679" s="3" t="s">
        <v>69</v>
      </c>
      <c r="C679" s="4">
        <v>180000</v>
      </c>
      <c r="D679" s="4">
        <v>180000</v>
      </c>
      <c r="E679" s="14">
        <f>E680+E681</f>
        <v>155547.78</v>
      </c>
      <c r="F679" s="14">
        <f t="shared" si="57"/>
        <v>86.41543333333334</v>
      </c>
    </row>
    <row r="680" spans="1:6" ht="15" customHeight="1">
      <c r="A680" s="41" t="s">
        <v>274</v>
      </c>
      <c r="B680" s="3" t="s">
        <v>275</v>
      </c>
      <c r="C680" s="4">
        <v>0</v>
      </c>
      <c r="D680" s="4">
        <v>0</v>
      </c>
      <c r="E680" s="14">
        <v>60173.87</v>
      </c>
      <c r="F680" s="14" t="e">
        <f>E680/D680*100</f>
        <v>#DIV/0!</v>
      </c>
    </row>
    <row r="681" spans="1:6" ht="15" customHeight="1">
      <c r="A681" s="41">
        <v>3224</v>
      </c>
      <c r="B681" s="3" t="s">
        <v>89</v>
      </c>
      <c r="C681" s="4">
        <v>0</v>
      </c>
      <c r="D681" s="4">
        <v>0</v>
      </c>
      <c r="E681" s="14">
        <v>95373.91</v>
      </c>
      <c r="F681" s="14" t="e">
        <f t="shared" si="57"/>
        <v>#DIV/0!</v>
      </c>
    </row>
    <row r="682" spans="1:6" ht="18" customHeight="1">
      <c r="A682" s="41">
        <v>323</v>
      </c>
      <c r="B682" s="3" t="s">
        <v>0</v>
      </c>
      <c r="C682" s="4">
        <v>1120000</v>
      </c>
      <c r="D682" s="4">
        <v>1120000</v>
      </c>
      <c r="E682" s="14">
        <f>E683+E684</f>
        <v>744245.57</v>
      </c>
      <c r="F682" s="14">
        <f t="shared" si="57"/>
        <v>66.45049732142857</v>
      </c>
    </row>
    <row r="683" spans="1:6" ht="15" customHeight="1">
      <c r="A683" s="41">
        <v>3232</v>
      </c>
      <c r="B683" s="3" t="s">
        <v>90</v>
      </c>
      <c r="C683" s="4">
        <v>0</v>
      </c>
      <c r="D683" s="4">
        <v>0</v>
      </c>
      <c r="E683" s="14">
        <v>719870.57</v>
      </c>
      <c r="F683" s="14" t="e">
        <f t="shared" si="57"/>
        <v>#DIV/0!</v>
      </c>
    </row>
    <row r="684" spans="1:6" ht="15" customHeight="1">
      <c r="A684" s="41" t="s">
        <v>34</v>
      </c>
      <c r="B684" s="3" t="s">
        <v>276</v>
      </c>
      <c r="C684" s="4">
        <v>0</v>
      </c>
      <c r="D684" s="4">
        <v>0</v>
      </c>
      <c r="E684" s="14">
        <v>24375</v>
      </c>
      <c r="F684" s="14" t="e">
        <f>E684/D684*100</f>
        <v>#DIV/0!</v>
      </c>
    </row>
    <row r="685" spans="1:6" ht="25.5" customHeight="1">
      <c r="A685" s="236" t="s">
        <v>960</v>
      </c>
      <c r="B685" s="237"/>
      <c r="C685" s="5">
        <f>C693</f>
        <v>393000</v>
      </c>
      <c r="D685" s="5">
        <f>D693</f>
        <v>399340</v>
      </c>
      <c r="E685" s="137">
        <f>E693</f>
        <v>398840</v>
      </c>
      <c r="F685" s="14">
        <f t="shared" si="57"/>
        <v>99.87479340912505</v>
      </c>
    </row>
    <row r="686" spans="1:6" ht="25.5" customHeight="1">
      <c r="A686" s="226" t="s">
        <v>1101</v>
      </c>
      <c r="B686" s="227"/>
      <c r="C686" s="64">
        <f>SUM(C687:C692)</f>
        <v>393000</v>
      </c>
      <c r="D686" s="64">
        <f>SUM(D687:D692)</f>
        <v>393000</v>
      </c>
      <c r="E686" s="135">
        <f>SUM(E687:E692)</f>
        <v>398840</v>
      </c>
      <c r="F686" s="14">
        <f aca="true" t="shared" si="70" ref="F686:F692">E686/D686*100</f>
        <v>101.48600508905852</v>
      </c>
    </row>
    <row r="687" spans="1:6" ht="18" customHeight="1">
      <c r="A687" s="205" t="s">
        <v>1040</v>
      </c>
      <c r="B687" s="206"/>
      <c r="C687" s="4">
        <v>383000</v>
      </c>
      <c r="D687" s="4">
        <v>383000</v>
      </c>
      <c r="E687" s="14">
        <v>258682.16</v>
      </c>
      <c r="F687" s="14">
        <f t="shared" si="70"/>
        <v>67.54103394255876</v>
      </c>
    </row>
    <row r="688" spans="1:6" ht="18" customHeight="1">
      <c r="A688" s="205" t="s">
        <v>1246</v>
      </c>
      <c r="B688" s="206"/>
      <c r="C688" s="4">
        <v>0</v>
      </c>
      <c r="D688" s="4">
        <v>0</v>
      </c>
      <c r="E688" s="14">
        <v>0</v>
      </c>
      <c r="F688" s="14" t="e">
        <f t="shared" si="70"/>
        <v>#DIV/0!</v>
      </c>
    </row>
    <row r="689" spans="1:6" ht="18" customHeight="1">
      <c r="A689" s="205" t="s">
        <v>1250</v>
      </c>
      <c r="B689" s="206"/>
      <c r="C689" s="4">
        <v>10000</v>
      </c>
      <c r="D689" s="4">
        <v>10000</v>
      </c>
      <c r="E689" s="14">
        <v>140157.84</v>
      </c>
      <c r="F689" s="14">
        <f t="shared" si="70"/>
        <v>1401.5784</v>
      </c>
    </row>
    <row r="690" spans="1:6" ht="18" customHeight="1">
      <c r="A690" s="205" t="s">
        <v>1247</v>
      </c>
      <c r="B690" s="206"/>
      <c r="C690" s="4">
        <v>0</v>
      </c>
      <c r="D690" s="4">
        <v>0</v>
      </c>
      <c r="E690" s="14">
        <v>0</v>
      </c>
      <c r="F690" s="14" t="e">
        <f t="shared" si="70"/>
        <v>#DIV/0!</v>
      </c>
    </row>
    <row r="691" spans="1:6" ht="18" customHeight="1">
      <c r="A691" s="205" t="s">
        <v>1248</v>
      </c>
      <c r="B691" s="206"/>
      <c r="C691" s="4">
        <v>0</v>
      </c>
      <c r="D691" s="4">
        <v>0</v>
      </c>
      <c r="E691" s="14">
        <v>0</v>
      </c>
      <c r="F691" s="14" t="e">
        <f t="shared" si="70"/>
        <v>#DIV/0!</v>
      </c>
    </row>
    <row r="692" spans="1:6" ht="18" customHeight="1">
      <c r="A692" s="205" t="s">
        <v>1253</v>
      </c>
      <c r="B692" s="206"/>
      <c r="C692" s="4">
        <v>0</v>
      </c>
      <c r="D692" s="4">
        <v>0</v>
      </c>
      <c r="E692" s="14">
        <v>0</v>
      </c>
      <c r="F692" s="14" t="e">
        <f t="shared" si="70"/>
        <v>#DIV/0!</v>
      </c>
    </row>
    <row r="693" spans="1:6" ht="21" customHeight="1">
      <c r="A693" s="41">
        <v>32</v>
      </c>
      <c r="B693" s="3" t="s">
        <v>62</v>
      </c>
      <c r="C693" s="4">
        <f>C694+C697</f>
        <v>393000</v>
      </c>
      <c r="D693" s="4">
        <f>D694+D697</f>
        <v>399340</v>
      </c>
      <c r="E693" s="14">
        <f>E694+E697</f>
        <v>398840</v>
      </c>
      <c r="F693" s="14">
        <f t="shared" si="57"/>
        <v>99.87479340912505</v>
      </c>
    </row>
    <row r="694" spans="1:6" ht="18" customHeight="1">
      <c r="A694" s="41">
        <v>323</v>
      </c>
      <c r="B694" s="3" t="s">
        <v>0</v>
      </c>
      <c r="C694" s="4">
        <v>383000</v>
      </c>
      <c r="D694" s="4">
        <v>383000</v>
      </c>
      <c r="E694" s="14">
        <f>SUM(E695:E696)</f>
        <v>382500</v>
      </c>
      <c r="F694" s="14">
        <f t="shared" si="57"/>
        <v>99.86945169712794</v>
      </c>
    </row>
    <row r="695" spans="1:6" ht="15" customHeight="1">
      <c r="A695" s="41" t="s">
        <v>561</v>
      </c>
      <c r="B695" s="3" t="s">
        <v>562</v>
      </c>
      <c r="C695" s="4">
        <v>0</v>
      </c>
      <c r="D695" s="4">
        <v>0</v>
      </c>
      <c r="E695" s="14">
        <v>210000</v>
      </c>
      <c r="F695" s="14" t="e">
        <f>E695/D695*100</f>
        <v>#DIV/0!</v>
      </c>
    </row>
    <row r="696" spans="1:6" ht="15" customHeight="1">
      <c r="A696" s="41" t="s">
        <v>340</v>
      </c>
      <c r="B696" s="3" t="s">
        <v>342</v>
      </c>
      <c r="C696" s="4">
        <v>0</v>
      </c>
      <c r="D696" s="4">
        <v>0</v>
      </c>
      <c r="E696" s="14">
        <v>172500</v>
      </c>
      <c r="F696" s="14" t="e">
        <f t="shared" si="57"/>
        <v>#DIV/0!</v>
      </c>
    </row>
    <row r="697" spans="1:6" ht="18" customHeight="1">
      <c r="A697" s="41">
        <v>329</v>
      </c>
      <c r="B697" s="72" t="s">
        <v>3</v>
      </c>
      <c r="C697" s="4">
        <v>10000</v>
      </c>
      <c r="D697" s="4">
        <v>16340</v>
      </c>
      <c r="E697" s="14">
        <f>E698</f>
        <v>16340</v>
      </c>
      <c r="F697" s="14">
        <f t="shared" si="57"/>
        <v>100</v>
      </c>
    </row>
    <row r="698" spans="1:6" ht="15" customHeight="1">
      <c r="A698" s="41">
        <v>3291</v>
      </c>
      <c r="B698" s="3" t="s">
        <v>173</v>
      </c>
      <c r="C698" s="4">
        <v>0</v>
      </c>
      <c r="D698" s="4">
        <v>0</v>
      </c>
      <c r="E698" s="14">
        <v>16340</v>
      </c>
      <c r="F698" s="14" t="e">
        <f aca="true" t="shared" si="71" ref="F698:F711">E698/D698*100</f>
        <v>#DIV/0!</v>
      </c>
    </row>
    <row r="699" spans="1:6" ht="25.5" customHeight="1">
      <c r="A699" s="230" t="s">
        <v>961</v>
      </c>
      <c r="B699" s="231"/>
      <c r="C699" s="5">
        <f>C707</f>
        <v>5000</v>
      </c>
      <c r="D699" s="5">
        <f>D707</f>
        <v>5000</v>
      </c>
      <c r="E699" s="137">
        <f>E707</f>
        <v>0</v>
      </c>
      <c r="F699" s="14">
        <f t="shared" si="71"/>
        <v>0</v>
      </c>
    </row>
    <row r="700" spans="1:6" ht="25.5" customHeight="1">
      <c r="A700" s="226" t="s">
        <v>1102</v>
      </c>
      <c r="B700" s="227"/>
      <c r="C700" s="64">
        <f>SUM(C701:C706)</f>
        <v>5000</v>
      </c>
      <c r="D700" s="64">
        <f>SUM(D701:D706)</f>
        <v>5000</v>
      </c>
      <c r="E700" s="135">
        <f>SUM(E701:E706)</f>
        <v>0</v>
      </c>
      <c r="F700" s="14">
        <f t="shared" si="71"/>
        <v>0</v>
      </c>
    </row>
    <row r="701" spans="1:6" ht="18" customHeight="1">
      <c r="A701" s="205" t="s">
        <v>1040</v>
      </c>
      <c r="B701" s="206"/>
      <c r="C701" s="4">
        <v>5000</v>
      </c>
      <c r="D701" s="4">
        <v>5000</v>
      </c>
      <c r="E701" s="14">
        <v>0</v>
      </c>
      <c r="F701" s="14">
        <f t="shared" si="71"/>
        <v>0</v>
      </c>
    </row>
    <row r="702" spans="1:6" ht="18" customHeight="1">
      <c r="A702" s="205" t="s">
        <v>1246</v>
      </c>
      <c r="B702" s="206"/>
      <c r="C702" s="4">
        <v>0</v>
      </c>
      <c r="D702" s="4">
        <v>0</v>
      </c>
      <c r="E702" s="14">
        <v>0</v>
      </c>
      <c r="F702" s="14" t="e">
        <f t="shared" si="71"/>
        <v>#DIV/0!</v>
      </c>
    </row>
    <row r="703" spans="1:6" ht="18" customHeight="1">
      <c r="A703" s="205" t="s">
        <v>1250</v>
      </c>
      <c r="B703" s="206"/>
      <c r="C703" s="4">
        <v>0</v>
      </c>
      <c r="D703" s="4">
        <v>0</v>
      </c>
      <c r="E703" s="14">
        <v>0</v>
      </c>
      <c r="F703" s="14" t="e">
        <f t="shared" si="71"/>
        <v>#DIV/0!</v>
      </c>
    </row>
    <row r="704" spans="1:6" ht="18" customHeight="1">
      <c r="A704" s="205" t="s">
        <v>1247</v>
      </c>
      <c r="B704" s="206"/>
      <c r="C704" s="4">
        <v>0</v>
      </c>
      <c r="D704" s="4">
        <v>0</v>
      </c>
      <c r="E704" s="14">
        <v>0</v>
      </c>
      <c r="F704" s="14" t="e">
        <f t="shared" si="71"/>
        <v>#DIV/0!</v>
      </c>
    </row>
    <row r="705" spans="1:6" ht="18" customHeight="1">
      <c r="A705" s="205" t="s">
        <v>1248</v>
      </c>
      <c r="B705" s="206"/>
      <c r="C705" s="4">
        <v>0</v>
      </c>
      <c r="D705" s="4">
        <v>0</v>
      </c>
      <c r="E705" s="14">
        <v>0</v>
      </c>
      <c r="F705" s="14" t="e">
        <f t="shared" si="71"/>
        <v>#DIV/0!</v>
      </c>
    </row>
    <row r="706" spans="1:6" ht="18" customHeight="1">
      <c r="A706" s="205" t="s">
        <v>1253</v>
      </c>
      <c r="B706" s="206"/>
      <c r="C706" s="4">
        <v>0</v>
      </c>
      <c r="D706" s="4">
        <v>0</v>
      </c>
      <c r="E706" s="14">
        <v>0</v>
      </c>
      <c r="F706" s="14" t="e">
        <f t="shared" si="71"/>
        <v>#DIV/0!</v>
      </c>
    </row>
    <row r="707" spans="1:6" ht="21" customHeight="1">
      <c r="A707" s="41">
        <v>42</v>
      </c>
      <c r="B707" s="3" t="s">
        <v>613</v>
      </c>
      <c r="C707" s="4">
        <f aca="true" t="shared" si="72" ref="C707:E708">C708</f>
        <v>5000</v>
      </c>
      <c r="D707" s="4">
        <f t="shared" si="72"/>
        <v>5000</v>
      </c>
      <c r="E707" s="14">
        <f t="shared" si="72"/>
        <v>0</v>
      </c>
      <c r="F707" s="14">
        <f t="shared" si="71"/>
        <v>0</v>
      </c>
    </row>
    <row r="708" spans="1:6" ht="18" customHeight="1">
      <c r="A708" s="41" t="s">
        <v>169</v>
      </c>
      <c r="B708" s="3" t="s">
        <v>83</v>
      </c>
      <c r="C708" s="4">
        <v>5000</v>
      </c>
      <c r="D708" s="4">
        <v>5000</v>
      </c>
      <c r="E708" s="14">
        <f t="shared" si="72"/>
        <v>0</v>
      </c>
      <c r="F708" s="14">
        <f t="shared" si="71"/>
        <v>0</v>
      </c>
    </row>
    <row r="709" spans="1:6" ht="15" customHeight="1">
      <c r="A709" s="41" t="s">
        <v>299</v>
      </c>
      <c r="B709" s="3" t="s">
        <v>962</v>
      </c>
      <c r="C709" s="4">
        <v>0</v>
      </c>
      <c r="D709" s="4">
        <v>0</v>
      </c>
      <c r="E709" s="14">
        <v>0</v>
      </c>
      <c r="F709" s="14" t="e">
        <f t="shared" si="71"/>
        <v>#DIV/0!</v>
      </c>
    </row>
    <row r="710" spans="1:6" ht="30" customHeight="1">
      <c r="A710" s="232" t="s">
        <v>963</v>
      </c>
      <c r="B710" s="233"/>
      <c r="C710" s="63">
        <f>C711+C722+C734</f>
        <v>730000</v>
      </c>
      <c r="D710" s="63">
        <f>D711+D722+D734</f>
        <v>730000</v>
      </c>
      <c r="E710" s="134">
        <f>E711+E722+E734</f>
        <v>696000</v>
      </c>
      <c r="F710" s="14">
        <f t="shared" si="71"/>
        <v>95.34246575342465</v>
      </c>
    </row>
    <row r="711" spans="1:6" ht="25.5" customHeight="1">
      <c r="A711" s="230" t="s">
        <v>964</v>
      </c>
      <c r="B711" s="231"/>
      <c r="C711" s="5">
        <f>C719</f>
        <v>700000</v>
      </c>
      <c r="D711" s="5">
        <f>D719</f>
        <v>700000</v>
      </c>
      <c r="E711" s="137">
        <f>E719</f>
        <v>696000</v>
      </c>
      <c r="F711" s="14">
        <f t="shared" si="71"/>
        <v>99.42857142857143</v>
      </c>
    </row>
    <row r="712" spans="1:6" ht="25.5" customHeight="1">
      <c r="A712" s="226" t="s">
        <v>1103</v>
      </c>
      <c r="B712" s="227"/>
      <c r="C712" s="64">
        <f>SUM(C713:C718)</f>
        <v>700000</v>
      </c>
      <c r="D712" s="64">
        <f>SUM(D713:D718)</f>
        <v>700000</v>
      </c>
      <c r="E712" s="135">
        <f>SUM(E713:E718)</f>
        <v>696000</v>
      </c>
      <c r="F712" s="14">
        <f aca="true" t="shared" si="73" ref="F712:F718">E712/D712*100</f>
        <v>99.42857142857143</v>
      </c>
    </row>
    <row r="713" spans="1:6" ht="18" customHeight="1">
      <c r="A713" s="205" t="s">
        <v>1040</v>
      </c>
      <c r="B713" s="206"/>
      <c r="C713" s="4">
        <v>700000</v>
      </c>
      <c r="D713" s="4">
        <v>700000</v>
      </c>
      <c r="E713" s="14">
        <v>696000</v>
      </c>
      <c r="F713" s="14">
        <f t="shared" si="73"/>
        <v>99.42857142857143</v>
      </c>
    </row>
    <row r="714" spans="1:6" ht="18" customHeight="1">
      <c r="A714" s="205" t="s">
        <v>1246</v>
      </c>
      <c r="B714" s="206"/>
      <c r="C714" s="4">
        <v>0</v>
      </c>
      <c r="D714" s="4">
        <v>0</v>
      </c>
      <c r="E714" s="14">
        <v>0</v>
      </c>
      <c r="F714" s="14" t="e">
        <f t="shared" si="73"/>
        <v>#DIV/0!</v>
      </c>
    </row>
    <row r="715" spans="1:6" ht="18" customHeight="1">
      <c r="A715" s="205" t="s">
        <v>1250</v>
      </c>
      <c r="B715" s="206"/>
      <c r="C715" s="4">
        <v>0</v>
      </c>
      <c r="D715" s="4">
        <v>0</v>
      </c>
      <c r="E715" s="14">
        <v>0</v>
      </c>
      <c r="F715" s="14" t="e">
        <f t="shared" si="73"/>
        <v>#DIV/0!</v>
      </c>
    </row>
    <row r="716" spans="1:6" ht="18" customHeight="1">
      <c r="A716" s="205" t="s">
        <v>1247</v>
      </c>
      <c r="B716" s="206"/>
      <c r="C716" s="4">
        <v>0</v>
      </c>
      <c r="D716" s="4">
        <v>0</v>
      </c>
      <c r="E716" s="14">
        <v>0</v>
      </c>
      <c r="F716" s="14" t="e">
        <f t="shared" si="73"/>
        <v>#DIV/0!</v>
      </c>
    </row>
    <row r="717" spans="1:6" ht="18" customHeight="1">
      <c r="A717" s="205" t="s">
        <v>1248</v>
      </c>
      <c r="B717" s="206"/>
      <c r="C717" s="4">
        <v>0</v>
      </c>
      <c r="D717" s="4">
        <v>0</v>
      </c>
      <c r="E717" s="14">
        <v>0</v>
      </c>
      <c r="F717" s="14" t="e">
        <f t="shared" si="73"/>
        <v>#DIV/0!</v>
      </c>
    </row>
    <row r="718" spans="1:6" ht="18" customHeight="1">
      <c r="A718" s="205" t="s">
        <v>1253</v>
      </c>
      <c r="B718" s="206"/>
      <c r="C718" s="4">
        <v>0</v>
      </c>
      <c r="D718" s="4">
        <v>0</v>
      </c>
      <c r="E718" s="14">
        <v>0</v>
      </c>
      <c r="F718" s="14" t="e">
        <f t="shared" si="73"/>
        <v>#DIV/0!</v>
      </c>
    </row>
    <row r="719" spans="1:6" ht="21" customHeight="1">
      <c r="A719" s="41" t="s">
        <v>618</v>
      </c>
      <c r="B719" s="3" t="s">
        <v>620</v>
      </c>
      <c r="C719" s="4">
        <f>C720</f>
        <v>700000</v>
      </c>
      <c r="D719" s="4">
        <f>D720</f>
        <v>700000</v>
      </c>
      <c r="E719" s="14">
        <f>E720</f>
        <v>696000</v>
      </c>
      <c r="F719" s="14">
        <f aca="true" t="shared" si="74" ref="F719:F734">E719/D719*100</f>
        <v>99.42857142857143</v>
      </c>
    </row>
    <row r="720" spans="1:6" ht="18" customHeight="1">
      <c r="A720" s="41" t="s">
        <v>619</v>
      </c>
      <c r="B720" s="3" t="s">
        <v>621</v>
      </c>
      <c r="C720" s="4">
        <v>700000</v>
      </c>
      <c r="D720" s="4">
        <v>700000</v>
      </c>
      <c r="E720" s="14">
        <f>SUM(E721:E721)</f>
        <v>696000</v>
      </c>
      <c r="F720" s="14">
        <f t="shared" si="74"/>
        <v>99.42857142857143</v>
      </c>
    </row>
    <row r="721" spans="1:6" ht="15" customHeight="1">
      <c r="A721" s="41" t="s">
        <v>622</v>
      </c>
      <c r="B721" s="3" t="s">
        <v>623</v>
      </c>
      <c r="C721" s="4">
        <v>0</v>
      </c>
      <c r="D721" s="4">
        <v>0</v>
      </c>
      <c r="E721" s="14">
        <v>696000</v>
      </c>
      <c r="F721" s="14" t="e">
        <f t="shared" si="74"/>
        <v>#DIV/0!</v>
      </c>
    </row>
    <row r="722" spans="1:6" ht="25.5" customHeight="1">
      <c r="A722" s="230" t="s">
        <v>965</v>
      </c>
      <c r="B722" s="231"/>
      <c r="C722" s="5">
        <f>C730</f>
        <v>30000</v>
      </c>
      <c r="D722" s="5">
        <f>D730</f>
        <v>30000</v>
      </c>
      <c r="E722" s="137">
        <f>E730</f>
        <v>0</v>
      </c>
      <c r="F722" s="14">
        <f t="shared" si="74"/>
        <v>0</v>
      </c>
    </row>
    <row r="723" spans="1:6" ht="25.5" customHeight="1">
      <c r="A723" s="226" t="s">
        <v>1104</v>
      </c>
      <c r="B723" s="227"/>
      <c r="C723" s="64">
        <f>SUM(C724:C729)</f>
        <v>30000</v>
      </c>
      <c r="D723" s="64">
        <f>SUM(D724:D729)</f>
        <v>30000</v>
      </c>
      <c r="E723" s="135">
        <f>SUM(E724:E729)</f>
        <v>0</v>
      </c>
      <c r="F723" s="14">
        <f t="shared" si="74"/>
        <v>0</v>
      </c>
    </row>
    <row r="724" spans="1:6" ht="18" customHeight="1">
      <c r="A724" s="205" t="s">
        <v>1040</v>
      </c>
      <c r="B724" s="206"/>
      <c r="C724" s="4">
        <v>30000</v>
      </c>
      <c r="D724" s="4">
        <v>30000</v>
      </c>
      <c r="E724" s="14">
        <v>0</v>
      </c>
      <c r="F724" s="14">
        <f t="shared" si="74"/>
        <v>0</v>
      </c>
    </row>
    <row r="725" spans="1:6" ht="18" customHeight="1">
      <c r="A725" s="205" t="s">
        <v>1246</v>
      </c>
      <c r="B725" s="206"/>
      <c r="C725" s="4">
        <v>0</v>
      </c>
      <c r="D725" s="4">
        <v>0</v>
      </c>
      <c r="E725" s="14">
        <v>0</v>
      </c>
      <c r="F725" s="14" t="e">
        <f t="shared" si="74"/>
        <v>#DIV/0!</v>
      </c>
    </row>
    <row r="726" spans="1:6" ht="18" customHeight="1">
      <c r="A726" s="205" t="s">
        <v>1250</v>
      </c>
      <c r="B726" s="206"/>
      <c r="C726" s="4">
        <v>0</v>
      </c>
      <c r="D726" s="4">
        <v>0</v>
      </c>
      <c r="E726" s="14">
        <v>0</v>
      </c>
      <c r="F726" s="14" t="e">
        <f t="shared" si="74"/>
        <v>#DIV/0!</v>
      </c>
    </row>
    <row r="727" spans="1:6" ht="18" customHeight="1">
      <c r="A727" s="205" t="s">
        <v>1247</v>
      </c>
      <c r="B727" s="206"/>
      <c r="C727" s="4">
        <v>0</v>
      </c>
      <c r="D727" s="4">
        <v>0</v>
      </c>
      <c r="E727" s="14">
        <v>0</v>
      </c>
      <c r="F727" s="14" t="e">
        <f t="shared" si="74"/>
        <v>#DIV/0!</v>
      </c>
    </row>
    <row r="728" spans="1:6" ht="18" customHeight="1">
      <c r="A728" s="205" t="s">
        <v>1248</v>
      </c>
      <c r="B728" s="206"/>
      <c r="C728" s="4">
        <v>0</v>
      </c>
      <c r="D728" s="4">
        <v>0</v>
      </c>
      <c r="E728" s="14">
        <v>0</v>
      </c>
      <c r="F728" s="14" t="e">
        <f t="shared" si="74"/>
        <v>#DIV/0!</v>
      </c>
    </row>
    <row r="729" spans="1:6" ht="18" customHeight="1">
      <c r="A729" s="205" t="s">
        <v>1253</v>
      </c>
      <c r="B729" s="206"/>
      <c r="C729" s="4">
        <v>0</v>
      </c>
      <c r="D729" s="4">
        <v>0</v>
      </c>
      <c r="E729" s="14">
        <v>0</v>
      </c>
      <c r="F729" s="14" t="e">
        <f t="shared" si="74"/>
        <v>#DIV/0!</v>
      </c>
    </row>
    <row r="730" spans="1:6" ht="21" customHeight="1">
      <c r="A730" s="41" t="s">
        <v>618</v>
      </c>
      <c r="B730" s="3" t="s">
        <v>620</v>
      </c>
      <c r="C730" s="4">
        <f>C731</f>
        <v>30000</v>
      </c>
      <c r="D730" s="4">
        <f>D731</f>
        <v>30000</v>
      </c>
      <c r="E730" s="14">
        <f>E731</f>
        <v>0</v>
      </c>
      <c r="F730" s="14">
        <f t="shared" si="74"/>
        <v>0</v>
      </c>
    </row>
    <row r="731" spans="1:6" ht="18" customHeight="1">
      <c r="A731" s="41" t="s">
        <v>619</v>
      </c>
      <c r="B731" s="3" t="s">
        <v>621</v>
      </c>
      <c r="C731" s="4">
        <v>30000</v>
      </c>
      <c r="D731" s="4">
        <v>30000</v>
      </c>
      <c r="E731" s="14">
        <f>SUM(E732:E733)</f>
        <v>0</v>
      </c>
      <c r="F731" s="14">
        <f t="shared" si="74"/>
        <v>0</v>
      </c>
    </row>
    <row r="732" spans="1:6" ht="15" customHeight="1">
      <c r="A732" s="41" t="s">
        <v>622</v>
      </c>
      <c r="B732" s="3" t="s">
        <v>624</v>
      </c>
      <c r="C732" s="4">
        <v>0</v>
      </c>
      <c r="D732" s="4">
        <v>0</v>
      </c>
      <c r="E732" s="14">
        <v>0</v>
      </c>
      <c r="F732" s="14" t="e">
        <f t="shared" si="74"/>
        <v>#DIV/0!</v>
      </c>
    </row>
    <row r="733" spans="1:6" ht="15" customHeight="1">
      <c r="A733" s="41" t="s">
        <v>625</v>
      </c>
      <c r="B733" s="3" t="s">
        <v>626</v>
      </c>
      <c r="C733" s="4">
        <v>0</v>
      </c>
      <c r="D733" s="4">
        <v>0</v>
      </c>
      <c r="E733" s="14">
        <v>0</v>
      </c>
      <c r="F733" s="14" t="e">
        <f t="shared" si="74"/>
        <v>#DIV/0!</v>
      </c>
    </row>
    <row r="734" spans="1:6" ht="25.5" customHeight="1">
      <c r="A734" s="230" t="s">
        <v>966</v>
      </c>
      <c r="B734" s="231"/>
      <c r="C734" s="5">
        <f>C742</f>
        <v>0</v>
      </c>
      <c r="D734" s="5">
        <f>D742</f>
        <v>0</v>
      </c>
      <c r="E734" s="137">
        <f>E742</f>
        <v>0</v>
      </c>
      <c r="F734" s="14" t="e">
        <f t="shared" si="74"/>
        <v>#DIV/0!</v>
      </c>
    </row>
    <row r="735" spans="1:6" ht="25.5" customHeight="1">
      <c r="A735" s="226" t="s">
        <v>1105</v>
      </c>
      <c r="B735" s="227"/>
      <c r="C735" s="64">
        <f>SUM(C736:C741)</f>
        <v>0</v>
      </c>
      <c r="D735" s="64">
        <f>SUM(D736:D741)</f>
        <v>0</v>
      </c>
      <c r="E735" s="135">
        <f>SUM(E736:E741)</f>
        <v>0</v>
      </c>
      <c r="F735" s="14" t="e">
        <f aca="true" t="shared" si="75" ref="F735:F741">E735/D735*100</f>
        <v>#DIV/0!</v>
      </c>
    </row>
    <row r="736" spans="1:6" ht="18" customHeight="1">
      <c r="A736" s="205" t="s">
        <v>1040</v>
      </c>
      <c r="B736" s="206"/>
      <c r="C736" s="4">
        <v>0</v>
      </c>
      <c r="D736" s="4">
        <v>0</v>
      </c>
      <c r="E736" s="14">
        <v>0</v>
      </c>
      <c r="F736" s="14" t="e">
        <f t="shared" si="75"/>
        <v>#DIV/0!</v>
      </c>
    </row>
    <row r="737" spans="1:6" ht="18" customHeight="1">
      <c r="A737" s="205" t="s">
        <v>1246</v>
      </c>
      <c r="B737" s="206"/>
      <c r="C737" s="4">
        <v>0</v>
      </c>
      <c r="D737" s="4">
        <v>0</v>
      </c>
      <c r="E737" s="14">
        <v>0</v>
      </c>
      <c r="F737" s="14" t="e">
        <f t="shared" si="75"/>
        <v>#DIV/0!</v>
      </c>
    </row>
    <row r="738" spans="1:6" ht="18" customHeight="1">
      <c r="A738" s="205" t="s">
        <v>1250</v>
      </c>
      <c r="B738" s="206"/>
      <c r="C738" s="4">
        <v>0</v>
      </c>
      <c r="D738" s="4">
        <v>0</v>
      </c>
      <c r="E738" s="14">
        <v>0</v>
      </c>
      <c r="F738" s="14" t="e">
        <f t="shared" si="75"/>
        <v>#DIV/0!</v>
      </c>
    </row>
    <row r="739" spans="1:6" ht="18" customHeight="1">
      <c r="A739" s="205" t="s">
        <v>1247</v>
      </c>
      <c r="B739" s="206"/>
      <c r="C739" s="4">
        <v>0</v>
      </c>
      <c r="D739" s="4">
        <v>0</v>
      </c>
      <c r="E739" s="14">
        <v>0</v>
      </c>
      <c r="F739" s="14" t="e">
        <f t="shared" si="75"/>
        <v>#DIV/0!</v>
      </c>
    </row>
    <row r="740" spans="1:6" ht="18" customHeight="1">
      <c r="A740" s="205" t="s">
        <v>1248</v>
      </c>
      <c r="B740" s="206"/>
      <c r="C740" s="4">
        <v>0</v>
      </c>
      <c r="D740" s="4">
        <v>0</v>
      </c>
      <c r="E740" s="14">
        <v>0</v>
      </c>
      <c r="F740" s="14" t="e">
        <f t="shared" si="75"/>
        <v>#DIV/0!</v>
      </c>
    </row>
    <row r="741" spans="1:6" ht="18" customHeight="1">
      <c r="A741" s="205" t="s">
        <v>1253</v>
      </c>
      <c r="B741" s="206"/>
      <c r="C741" s="4">
        <v>0</v>
      </c>
      <c r="D741" s="4">
        <v>0</v>
      </c>
      <c r="E741" s="14">
        <v>0</v>
      </c>
      <c r="F741" s="14" t="e">
        <f t="shared" si="75"/>
        <v>#DIV/0!</v>
      </c>
    </row>
    <row r="742" spans="1:6" ht="21" customHeight="1">
      <c r="A742" s="41">
        <v>42</v>
      </c>
      <c r="B742" s="3" t="s">
        <v>613</v>
      </c>
      <c r="C742" s="4">
        <f aca="true" t="shared" si="76" ref="C742:E743">C743</f>
        <v>0</v>
      </c>
      <c r="D742" s="4">
        <f t="shared" si="76"/>
        <v>0</v>
      </c>
      <c r="E742" s="14">
        <f t="shared" si="76"/>
        <v>0</v>
      </c>
      <c r="F742" s="14" t="e">
        <f>E742/D742*100</f>
        <v>#DIV/0!</v>
      </c>
    </row>
    <row r="743" spans="1:6" ht="18" customHeight="1">
      <c r="A743" s="41" t="s">
        <v>169</v>
      </c>
      <c r="B743" s="3" t="s">
        <v>83</v>
      </c>
      <c r="C743" s="4">
        <v>0</v>
      </c>
      <c r="D743" s="4">
        <v>0</v>
      </c>
      <c r="E743" s="14">
        <f t="shared" si="76"/>
        <v>0</v>
      </c>
      <c r="F743" s="14" t="e">
        <f>E743/D743*100</f>
        <v>#DIV/0!</v>
      </c>
    </row>
    <row r="744" spans="1:6" ht="15" customHeight="1">
      <c r="A744" s="41" t="s">
        <v>331</v>
      </c>
      <c r="B744" s="3" t="s">
        <v>967</v>
      </c>
      <c r="C744" s="4">
        <v>0</v>
      </c>
      <c r="D744" s="4">
        <v>0</v>
      </c>
      <c r="E744" s="14">
        <v>0</v>
      </c>
      <c r="F744" s="14" t="e">
        <f>E744/D744*100</f>
        <v>#DIV/0!</v>
      </c>
    </row>
    <row r="745" spans="1:6" ht="30" customHeight="1">
      <c r="A745" s="232" t="s">
        <v>968</v>
      </c>
      <c r="B745" s="233"/>
      <c r="C745" s="63">
        <f>C746+C759+C771+C794+C782+C805</f>
        <v>3196000</v>
      </c>
      <c r="D745" s="63">
        <f>D746+D759+D771+D794+D782+D805</f>
        <v>3196000</v>
      </c>
      <c r="E745" s="134">
        <f>E746+E759+E771+E794+E782+E805</f>
        <v>2812712.1</v>
      </c>
      <c r="F745" s="14">
        <f>E745/D745*100</f>
        <v>88.00726220275344</v>
      </c>
    </row>
    <row r="746" spans="1:6" ht="25.5" customHeight="1">
      <c r="A746" s="230" t="s">
        <v>969</v>
      </c>
      <c r="B746" s="231"/>
      <c r="C746" s="5">
        <f>C754</f>
        <v>131000</v>
      </c>
      <c r="D746" s="5">
        <f>D754</f>
        <v>131000</v>
      </c>
      <c r="E746" s="137">
        <f>E754</f>
        <v>124976.25</v>
      </c>
      <c r="F746" s="14">
        <f>E746/D746*100</f>
        <v>95.40171755725191</v>
      </c>
    </row>
    <row r="747" spans="1:6" ht="25.5" customHeight="1">
      <c r="A747" s="226" t="s">
        <v>1106</v>
      </c>
      <c r="B747" s="227"/>
      <c r="C747" s="64">
        <f>SUM(C748:C753)</f>
        <v>131000</v>
      </c>
      <c r="D747" s="64">
        <f>SUM(D748:D753)</f>
        <v>131000</v>
      </c>
      <c r="E747" s="135">
        <f>SUM(E748:E753)</f>
        <v>124976.25</v>
      </c>
      <c r="F747" s="14">
        <f aca="true" t="shared" si="77" ref="F747:F753">E747/D747*100</f>
        <v>95.40171755725191</v>
      </c>
    </row>
    <row r="748" spans="1:6" ht="18" customHeight="1">
      <c r="A748" s="205" t="s">
        <v>1040</v>
      </c>
      <c r="B748" s="206"/>
      <c r="C748" s="4">
        <v>131000</v>
      </c>
      <c r="D748" s="4">
        <v>131000</v>
      </c>
      <c r="E748" s="14">
        <v>124976.25</v>
      </c>
      <c r="F748" s="14">
        <f t="shared" si="77"/>
        <v>95.40171755725191</v>
      </c>
    </row>
    <row r="749" spans="1:6" ht="18" customHeight="1">
      <c r="A749" s="205" t="s">
        <v>1246</v>
      </c>
      <c r="B749" s="206"/>
      <c r="C749" s="4">
        <v>0</v>
      </c>
      <c r="D749" s="4">
        <v>0</v>
      </c>
      <c r="E749" s="14">
        <v>0</v>
      </c>
      <c r="F749" s="14" t="e">
        <f t="shared" si="77"/>
        <v>#DIV/0!</v>
      </c>
    </row>
    <row r="750" spans="1:6" ht="18" customHeight="1">
      <c r="A750" s="205" t="s">
        <v>1250</v>
      </c>
      <c r="B750" s="206"/>
      <c r="C750" s="4">
        <v>0</v>
      </c>
      <c r="D750" s="4">
        <v>0</v>
      </c>
      <c r="E750" s="14">
        <v>0</v>
      </c>
      <c r="F750" s="14" t="e">
        <f t="shared" si="77"/>
        <v>#DIV/0!</v>
      </c>
    </row>
    <row r="751" spans="1:6" ht="18" customHeight="1">
      <c r="A751" s="205" t="s">
        <v>1247</v>
      </c>
      <c r="B751" s="206"/>
      <c r="C751" s="4">
        <v>0</v>
      </c>
      <c r="D751" s="4">
        <v>0</v>
      </c>
      <c r="E751" s="14">
        <v>0</v>
      </c>
      <c r="F751" s="14" t="e">
        <f t="shared" si="77"/>
        <v>#DIV/0!</v>
      </c>
    </row>
    <row r="752" spans="1:6" ht="18" customHeight="1">
      <c r="A752" s="205" t="s">
        <v>1248</v>
      </c>
      <c r="B752" s="206"/>
      <c r="C752" s="4">
        <v>0</v>
      </c>
      <c r="D752" s="4">
        <v>0</v>
      </c>
      <c r="E752" s="14">
        <v>0</v>
      </c>
      <c r="F752" s="14" t="e">
        <f t="shared" si="77"/>
        <v>#DIV/0!</v>
      </c>
    </row>
    <row r="753" spans="1:6" ht="18" customHeight="1">
      <c r="A753" s="205" t="s">
        <v>1253</v>
      </c>
      <c r="B753" s="206"/>
      <c r="C753" s="4">
        <v>0</v>
      </c>
      <c r="D753" s="4">
        <v>0</v>
      </c>
      <c r="E753" s="14">
        <v>0</v>
      </c>
      <c r="F753" s="14" t="e">
        <f t="shared" si="77"/>
        <v>#DIV/0!</v>
      </c>
    </row>
    <row r="754" spans="1:6" ht="21" customHeight="1">
      <c r="A754" s="41" t="s">
        <v>133</v>
      </c>
      <c r="B754" s="3" t="s">
        <v>62</v>
      </c>
      <c r="C754" s="4">
        <f>SUM(C755+C757)</f>
        <v>131000</v>
      </c>
      <c r="D754" s="4">
        <f>SUM(D755+D757)</f>
        <v>131000</v>
      </c>
      <c r="E754" s="14">
        <f>SUM(E755+E757)</f>
        <v>124976.25</v>
      </c>
      <c r="F754" s="14">
        <f aca="true" t="shared" si="78" ref="F754:F770">E754/D754*100</f>
        <v>95.40171755725191</v>
      </c>
    </row>
    <row r="755" spans="1:6" ht="18" customHeight="1">
      <c r="A755" s="41">
        <v>322</v>
      </c>
      <c r="B755" s="3" t="s">
        <v>69</v>
      </c>
      <c r="C755" s="4">
        <v>0</v>
      </c>
      <c r="D755" s="4">
        <v>0</v>
      </c>
      <c r="E755" s="14">
        <f>E756</f>
        <v>0</v>
      </c>
      <c r="F755" s="14" t="e">
        <f t="shared" si="78"/>
        <v>#DIV/0!</v>
      </c>
    </row>
    <row r="756" spans="1:6" ht="15" customHeight="1">
      <c r="A756" s="41">
        <v>3224</v>
      </c>
      <c r="B756" s="3" t="s">
        <v>89</v>
      </c>
      <c r="C756" s="4">
        <v>0</v>
      </c>
      <c r="D756" s="4">
        <v>0</v>
      </c>
      <c r="E756" s="14">
        <v>0</v>
      </c>
      <c r="F756" s="14" t="e">
        <f t="shared" si="78"/>
        <v>#DIV/0!</v>
      </c>
    </row>
    <row r="757" spans="1:6" ht="18" customHeight="1">
      <c r="A757" s="41" t="s">
        <v>134</v>
      </c>
      <c r="B757" s="3" t="s">
        <v>71</v>
      </c>
      <c r="C757" s="4">
        <v>131000</v>
      </c>
      <c r="D757" s="4">
        <v>131000</v>
      </c>
      <c r="E757" s="14">
        <f>E758</f>
        <v>124976.25</v>
      </c>
      <c r="F757" s="14">
        <f t="shared" si="78"/>
        <v>95.40171755725191</v>
      </c>
    </row>
    <row r="758" spans="1:6" ht="15" customHeight="1">
      <c r="A758" s="41" t="s">
        <v>135</v>
      </c>
      <c r="B758" s="3" t="s">
        <v>150</v>
      </c>
      <c r="C758" s="4">
        <v>0</v>
      </c>
      <c r="D758" s="4">
        <v>0</v>
      </c>
      <c r="E758" s="14">
        <v>124976.25</v>
      </c>
      <c r="F758" s="14" t="e">
        <f t="shared" si="78"/>
        <v>#DIV/0!</v>
      </c>
    </row>
    <row r="759" spans="1:6" ht="25.5" customHeight="1">
      <c r="A759" s="230" t="s">
        <v>1276</v>
      </c>
      <c r="B759" s="231"/>
      <c r="C759" s="5">
        <f>C767</f>
        <v>660000</v>
      </c>
      <c r="D759" s="5">
        <f>D767</f>
        <v>660000</v>
      </c>
      <c r="E759" s="137">
        <f>E767</f>
        <v>653622.85</v>
      </c>
      <c r="F759" s="14">
        <f t="shared" si="78"/>
        <v>99.03376515151515</v>
      </c>
    </row>
    <row r="760" spans="1:6" ht="25.5" customHeight="1">
      <c r="A760" s="226" t="s">
        <v>1107</v>
      </c>
      <c r="B760" s="227"/>
      <c r="C760" s="64">
        <f>SUM(C761:C766)</f>
        <v>660000</v>
      </c>
      <c r="D760" s="64">
        <f>SUM(D761:D766)</f>
        <v>660000</v>
      </c>
      <c r="E760" s="135">
        <f>SUM(E761:E766)</f>
        <v>653622.85</v>
      </c>
      <c r="F760" s="14">
        <f t="shared" si="78"/>
        <v>99.03376515151515</v>
      </c>
    </row>
    <row r="761" spans="1:6" ht="18" customHeight="1">
      <c r="A761" s="205" t="s">
        <v>1040</v>
      </c>
      <c r="B761" s="206"/>
      <c r="C761" s="4">
        <v>660000</v>
      </c>
      <c r="D761" s="4">
        <v>660000</v>
      </c>
      <c r="E761" s="14">
        <v>653622.85</v>
      </c>
      <c r="F761" s="14">
        <f t="shared" si="78"/>
        <v>99.03376515151515</v>
      </c>
    </row>
    <row r="762" spans="1:6" ht="18" customHeight="1">
      <c r="A762" s="205" t="s">
        <v>1246</v>
      </c>
      <c r="B762" s="206"/>
      <c r="C762" s="4">
        <v>0</v>
      </c>
      <c r="D762" s="4">
        <v>0</v>
      </c>
      <c r="E762" s="14">
        <v>0</v>
      </c>
      <c r="F762" s="14" t="e">
        <f t="shared" si="78"/>
        <v>#DIV/0!</v>
      </c>
    </row>
    <row r="763" spans="1:6" ht="18" customHeight="1">
      <c r="A763" s="205" t="s">
        <v>1250</v>
      </c>
      <c r="B763" s="206"/>
      <c r="C763" s="4">
        <v>0</v>
      </c>
      <c r="D763" s="4">
        <v>0</v>
      </c>
      <c r="E763" s="14">
        <v>0</v>
      </c>
      <c r="F763" s="14" t="e">
        <f t="shared" si="78"/>
        <v>#DIV/0!</v>
      </c>
    </row>
    <row r="764" spans="1:6" ht="18" customHeight="1">
      <c r="A764" s="205" t="s">
        <v>1247</v>
      </c>
      <c r="B764" s="206"/>
      <c r="C764" s="4">
        <v>0</v>
      </c>
      <c r="D764" s="4">
        <v>0</v>
      </c>
      <c r="E764" s="14">
        <v>0</v>
      </c>
      <c r="F764" s="14" t="e">
        <f t="shared" si="78"/>
        <v>#DIV/0!</v>
      </c>
    </row>
    <row r="765" spans="1:6" ht="18" customHeight="1">
      <c r="A765" s="205" t="s">
        <v>1044</v>
      </c>
      <c r="B765" s="206"/>
      <c r="C765" s="4">
        <v>0</v>
      </c>
      <c r="D765" s="4">
        <v>0</v>
      </c>
      <c r="E765" s="14">
        <v>0</v>
      </c>
      <c r="F765" s="14" t="e">
        <f t="shared" si="78"/>
        <v>#DIV/0!</v>
      </c>
    </row>
    <row r="766" spans="1:6" ht="18" customHeight="1">
      <c r="A766" s="205" t="s">
        <v>1253</v>
      </c>
      <c r="B766" s="206"/>
      <c r="C766" s="4">
        <v>0</v>
      </c>
      <c r="D766" s="4">
        <v>0</v>
      </c>
      <c r="E766" s="14">
        <v>0</v>
      </c>
      <c r="F766" s="14" t="e">
        <f t="shared" si="78"/>
        <v>#DIV/0!</v>
      </c>
    </row>
    <row r="767" spans="1:6" ht="21" customHeight="1">
      <c r="A767" s="41">
        <v>38</v>
      </c>
      <c r="B767" s="3" t="s">
        <v>6</v>
      </c>
      <c r="C767" s="4">
        <f>C768</f>
        <v>660000</v>
      </c>
      <c r="D767" s="4">
        <f>D768</f>
        <v>660000</v>
      </c>
      <c r="E767" s="14">
        <f>E768</f>
        <v>653622.85</v>
      </c>
      <c r="F767" s="14">
        <f t="shared" si="78"/>
        <v>99.03376515151515</v>
      </c>
    </row>
    <row r="768" spans="1:6" ht="18" customHeight="1">
      <c r="A768" s="41">
        <v>381</v>
      </c>
      <c r="B768" s="3" t="s">
        <v>93</v>
      </c>
      <c r="C768" s="4">
        <v>660000</v>
      </c>
      <c r="D768" s="4">
        <v>660000</v>
      </c>
      <c r="E768" s="14">
        <f>E769</f>
        <v>653622.85</v>
      </c>
      <c r="F768" s="14">
        <f t="shared" si="78"/>
        <v>99.03376515151515</v>
      </c>
    </row>
    <row r="769" spans="1:6" ht="15" customHeight="1">
      <c r="A769" s="41">
        <v>3811</v>
      </c>
      <c r="B769" s="3" t="s">
        <v>94</v>
      </c>
      <c r="C769" s="4">
        <f>C770</f>
        <v>0</v>
      </c>
      <c r="D769" s="4">
        <f>D770</f>
        <v>0</v>
      </c>
      <c r="E769" s="14">
        <f>E770</f>
        <v>653622.85</v>
      </c>
      <c r="F769" s="14" t="e">
        <f t="shared" si="78"/>
        <v>#DIV/0!</v>
      </c>
    </row>
    <row r="770" spans="1:6" ht="14.25" customHeight="1">
      <c r="A770" s="41">
        <v>38115</v>
      </c>
      <c r="B770" s="3" t="s">
        <v>1382</v>
      </c>
      <c r="C770" s="4">
        <v>0</v>
      </c>
      <c r="D770" s="4">
        <v>0</v>
      </c>
      <c r="E770" s="14">
        <v>653622.85</v>
      </c>
      <c r="F770" s="14" t="e">
        <f t="shared" si="78"/>
        <v>#DIV/0!</v>
      </c>
    </row>
    <row r="771" spans="1:6" ht="25.5" customHeight="1">
      <c r="A771" s="230" t="s">
        <v>970</v>
      </c>
      <c r="B771" s="231"/>
      <c r="C771" s="5">
        <f>C779</f>
        <v>5000</v>
      </c>
      <c r="D771" s="5">
        <f>D779</f>
        <v>5000</v>
      </c>
      <c r="E771" s="137">
        <f>E779</f>
        <v>0</v>
      </c>
      <c r="F771" s="14">
        <f aca="true" t="shared" si="79" ref="F771:F793">E771/D771*100</f>
        <v>0</v>
      </c>
    </row>
    <row r="772" spans="1:6" ht="25.5" customHeight="1">
      <c r="A772" s="226" t="s">
        <v>1108</v>
      </c>
      <c r="B772" s="227"/>
      <c r="C772" s="64">
        <f>SUM(C773:C778)</f>
        <v>5000</v>
      </c>
      <c r="D772" s="64">
        <f>SUM(D773:D778)</f>
        <v>5000</v>
      </c>
      <c r="E772" s="135">
        <f>SUM(E773:E778)</f>
        <v>0</v>
      </c>
      <c r="F772" s="14">
        <f t="shared" si="79"/>
        <v>0</v>
      </c>
    </row>
    <row r="773" spans="1:6" ht="18" customHeight="1">
      <c r="A773" s="205" t="s">
        <v>1040</v>
      </c>
      <c r="B773" s="206"/>
      <c r="C773" s="4">
        <v>5000</v>
      </c>
      <c r="D773" s="4">
        <v>5000</v>
      </c>
      <c r="E773" s="14">
        <v>0</v>
      </c>
      <c r="F773" s="14">
        <f t="shared" si="79"/>
        <v>0</v>
      </c>
    </row>
    <row r="774" spans="1:6" ht="18" customHeight="1">
      <c r="A774" s="205" t="s">
        <v>1246</v>
      </c>
      <c r="B774" s="206"/>
      <c r="C774" s="4">
        <v>0</v>
      </c>
      <c r="D774" s="4">
        <v>0</v>
      </c>
      <c r="E774" s="14">
        <v>0</v>
      </c>
      <c r="F774" s="14" t="e">
        <f t="shared" si="79"/>
        <v>#DIV/0!</v>
      </c>
    </row>
    <row r="775" spans="1:6" ht="18" customHeight="1">
      <c r="A775" s="205" t="s">
        <v>1250</v>
      </c>
      <c r="B775" s="206"/>
      <c r="C775" s="4">
        <v>0</v>
      </c>
      <c r="D775" s="4">
        <v>0</v>
      </c>
      <c r="E775" s="14">
        <v>0</v>
      </c>
      <c r="F775" s="14" t="e">
        <f t="shared" si="79"/>
        <v>#DIV/0!</v>
      </c>
    </row>
    <row r="776" spans="1:6" ht="18" customHeight="1">
      <c r="A776" s="205" t="s">
        <v>1247</v>
      </c>
      <c r="B776" s="206"/>
      <c r="C776" s="4">
        <v>0</v>
      </c>
      <c r="D776" s="4">
        <v>0</v>
      </c>
      <c r="E776" s="14">
        <v>0</v>
      </c>
      <c r="F776" s="14" t="e">
        <f t="shared" si="79"/>
        <v>#DIV/0!</v>
      </c>
    </row>
    <row r="777" spans="1:6" ht="18" customHeight="1">
      <c r="A777" s="205" t="s">
        <v>1248</v>
      </c>
      <c r="B777" s="206"/>
      <c r="C777" s="4">
        <v>0</v>
      </c>
      <c r="D777" s="4">
        <v>0</v>
      </c>
      <c r="E777" s="14">
        <v>0</v>
      </c>
      <c r="F777" s="14" t="e">
        <f t="shared" si="79"/>
        <v>#DIV/0!</v>
      </c>
    </row>
    <row r="778" spans="1:6" ht="18" customHeight="1">
      <c r="A778" s="205" t="s">
        <v>1253</v>
      </c>
      <c r="B778" s="206"/>
      <c r="C778" s="4">
        <v>0</v>
      </c>
      <c r="D778" s="4">
        <v>0</v>
      </c>
      <c r="E778" s="14">
        <v>0</v>
      </c>
      <c r="F778" s="14" t="e">
        <f t="shared" si="79"/>
        <v>#DIV/0!</v>
      </c>
    </row>
    <row r="779" spans="1:6" ht="21" customHeight="1">
      <c r="A779" s="41" t="s">
        <v>294</v>
      </c>
      <c r="B779" s="72" t="s">
        <v>610</v>
      </c>
      <c r="C779" s="4">
        <f aca="true" t="shared" si="80" ref="C779:E780">C780</f>
        <v>5000</v>
      </c>
      <c r="D779" s="4">
        <f t="shared" si="80"/>
        <v>5000</v>
      </c>
      <c r="E779" s="14">
        <f t="shared" si="80"/>
        <v>0</v>
      </c>
      <c r="F779" s="14">
        <f t="shared" si="79"/>
        <v>0</v>
      </c>
    </row>
    <row r="780" spans="1:6" ht="18" customHeight="1">
      <c r="A780" s="41" t="s">
        <v>169</v>
      </c>
      <c r="B780" s="72" t="s">
        <v>83</v>
      </c>
      <c r="C780" s="4">
        <v>5000</v>
      </c>
      <c r="D780" s="4">
        <v>5000</v>
      </c>
      <c r="E780" s="14">
        <f t="shared" si="80"/>
        <v>0</v>
      </c>
      <c r="F780" s="14">
        <f t="shared" si="79"/>
        <v>0</v>
      </c>
    </row>
    <row r="781" spans="1:6" ht="15" customHeight="1">
      <c r="A781" s="41" t="s">
        <v>331</v>
      </c>
      <c r="B781" s="72" t="s">
        <v>699</v>
      </c>
      <c r="C781" s="4">
        <v>0</v>
      </c>
      <c r="D781" s="4">
        <v>0</v>
      </c>
      <c r="E781" s="14">
        <v>0</v>
      </c>
      <c r="F781" s="14" t="e">
        <f t="shared" si="79"/>
        <v>#DIV/0!</v>
      </c>
    </row>
    <row r="782" spans="1:6" ht="25.5" customHeight="1">
      <c r="A782" s="230" t="s">
        <v>971</v>
      </c>
      <c r="B782" s="231"/>
      <c r="C782" s="5">
        <f>C791</f>
        <v>2400000</v>
      </c>
      <c r="D782" s="5">
        <f>D791</f>
        <v>2400000</v>
      </c>
      <c r="E782" s="137">
        <f>E791</f>
        <v>2034113</v>
      </c>
      <c r="F782" s="14">
        <f t="shared" si="79"/>
        <v>84.75470833333333</v>
      </c>
    </row>
    <row r="783" spans="1:6" ht="25.5" customHeight="1">
      <c r="A783" s="226" t="s">
        <v>1109</v>
      </c>
      <c r="B783" s="227"/>
      <c r="C783" s="64">
        <f>SUM(C784:C790)</f>
        <v>2400000</v>
      </c>
      <c r="D783" s="64">
        <f>SUM(D784:D790)</f>
        <v>2400000</v>
      </c>
      <c r="E783" s="135">
        <f>SUM(E784:E790)</f>
        <v>2034113</v>
      </c>
      <c r="F783" s="14">
        <f aca="true" t="shared" si="81" ref="F783:F789">E783/D783*100</f>
        <v>84.75470833333333</v>
      </c>
    </row>
    <row r="784" spans="1:6" ht="18" customHeight="1">
      <c r="A784" s="205" t="s">
        <v>1040</v>
      </c>
      <c r="B784" s="206"/>
      <c r="C784" s="4">
        <v>1056344</v>
      </c>
      <c r="D784" s="4">
        <v>1056344</v>
      </c>
      <c r="E784" s="14">
        <v>1385149.36</v>
      </c>
      <c r="F784" s="14">
        <f t="shared" si="81"/>
        <v>131.1267314435449</v>
      </c>
    </row>
    <row r="785" spans="1:6" ht="18" customHeight="1">
      <c r="A785" s="205" t="s">
        <v>1246</v>
      </c>
      <c r="B785" s="206"/>
      <c r="C785" s="4">
        <v>0</v>
      </c>
      <c r="D785" s="4">
        <v>0</v>
      </c>
      <c r="E785" s="14">
        <v>0</v>
      </c>
      <c r="F785" s="14" t="e">
        <f t="shared" si="81"/>
        <v>#DIV/0!</v>
      </c>
    </row>
    <row r="786" spans="1:6" ht="18" customHeight="1">
      <c r="A786" s="205" t="s">
        <v>1250</v>
      </c>
      <c r="B786" s="206"/>
      <c r="C786" s="4">
        <v>0</v>
      </c>
      <c r="D786" s="4">
        <v>0</v>
      </c>
      <c r="E786" s="14">
        <v>648963.64</v>
      </c>
      <c r="F786" s="14" t="e">
        <f t="shared" si="81"/>
        <v>#DIV/0!</v>
      </c>
    </row>
    <row r="787" spans="1:6" ht="18" customHeight="1">
      <c r="A787" s="205" t="s">
        <v>1247</v>
      </c>
      <c r="B787" s="206"/>
      <c r="C787" s="4">
        <v>518000</v>
      </c>
      <c r="D787" s="4">
        <v>518000</v>
      </c>
      <c r="E787" s="14">
        <v>0</v>
      </c>
      <c r="F787" s="14">
        <f t="shared" si="81"/>
        <v>0</v>
      </c>
    </row>
    <row r="788" spans="1:6" ht="18" customHeight="1">
      <c r="A788" s="205" t="s">
        <v>1248</v>
      </c>
      <c r="B788" s="206"/>
      <c r="C788" s="4">
        <v>0</v>
      </c>
      <c r="D788" s="4">
        <v>0</v>
      </c>
      <c r="E788" s="14">
        <v>0</v>
      </c>
      <c r="F788" s="14" t="e">
        <f t="shared" si="81"/>
        <v>#DIV/0!</v>
      </c>
    </row>
    <row r="789" spans="1:6" ht="18" customHeight="1">
      <c r="A789" s="205" t="s">
        <v>1253</v>
      </c>
      <c r="B789" s="206"/>
      <c r="C789" s="4">
        <v>0</v>
      </c>
      <c r="D789" s="4">
        <v>0</v>
      </c>
      <c r="E789" s="14">
        <v>0</v>
      </c>
      <c r="F789" s="14" t="e">
        <f t="shared" si="81"/>
        <v>#DIV/0!</v>
      </c>
    </row>
    <row r="790" spans="1:6" ht="18" customHeight="1">
      <c r="A790" s="205" t="s">
        <v>1272</v>
      </c>
      <c r="B790" s="206"/>
      <c r="C790" s="4">
        <v>825656</v>
      </c>
      <c r="D790" s="4">
        <v>825656</v>
      </c>
      <c r="E790" s="14">
        <v>0</v>
      </c>
      <c r="F790" s="14">
        <f>E790/D790*100</f>
        <v>0</v>
      </c>
    </row>
    <row r="791" spans="1:6" ht="21" customHeight="1">
      <c r="A791" s="41">
        <v>42</v>
      </c>
      <c r="B791" s="3" t="s">
        <v>613</v>
      </c>
      <c r="C791" s="4">
        <f aca="true" t="shared" si="82" ref="C791:E792">C792</f>
        <v>2400000</v>
      </c>
      <c r="D791" s="4">
        <f t="shared" si="82"/>
        <v>2400000</v>
      </c>
      <c r="E791" s="14">
        <f t="shared" si="82"/>
        <v>2034113</v>
      </c>
      <c r="F791" s="14">
        <f t="shared" si="79"/>
        <v>84.75470833333333</v>
      </c>
    </row>
    <row r="792" spans="1:6" ht="18" customHeight="1">
      <c r="A792" s="41" t="s">
        <v>169</v>
      </c>
      <c r="B792" s="3" t="s">
        <v>83</v>
      </c>
      <c r="C792" s="4">
        <v>2400000</v>
      </c>
      <c r="D792" s="4">
        <v>2400000</v>
      </c>
      <c r="E792" s="14">
        <f t="shared" si="82"/>
        <v>2034113</v>
      </c>
      <c r="F792" s="14">
        <f t="shared" si="79"/>
        <v>84.75470833333333</v>
      </c>
    </row>
    <row r="793" spans="1:6" ht="15" customHeight="1">
      <c r="A793" s="41" t="s">
        <v>299</v>
      </c>
      <c r="B793" s="3" t="s">
        <v>1012</v>
      </c>
      <c r="C793" s="4">
        <v>0</v>
      </c>
      <c r="D793" s="4">
        <v>0</v>
      </c>
      <c r="E793" s="14">
        <v>2034113</v>
      </c>
      <c r="F793" s="14" t="e">
        <f t="shared" si="79"/>
        <v>#DIV/0!</v>
      </c>
    </row>
    <row r="794" spans="1:6" ht="25.5" customHeight="1">
      <c r="A794" s="230" t="s">
        <v>972</v>
      </c>
      <c r="B794" s="231"/>
      <c r="C794" s="5">
        <f>C802</f>
        <v>0</v>
      </c>
      <c r="D794" s="5">
        <f>D802</f>
        <v>0</v>
      </c>
      <c r="E794" s="137">
        <f>E802</f>
        <v>0</v>
      </c>
      <c r="F794" s="14" t="e">
        <f>E794/D794*100</f>
        <v>#DIV/0!</v>
      </c>
    </row>
    <row r="795" spans="1:6" ht="25.5" customHeight="1">
      <c r="A795" s="226" t="s">
        <v>1110</v>
      </c>
      <c r="B795" s="227"/>
      <c r="C795" s="64">
        <f>SUM(C796:C801)</f>
        <v>0</v>
      </c>
      <c r="D795" s="64">
        <f>SUM(D796:D801)</f>
        <v>0</v>
      </c>
      <c r="E795" s="135">
        <f>SUM(E796:E801)</f>
        <v>0</v>
      </c>
      <c r="F795" s="14" t="e">
        <f aca="true" t="shared" si="83" ref="F795:F801">E795/D795*100</f>
        <v>#DIV/0!</v>
      </c>
    </row>
    <row r="796" spans="1:6" ht="18" customHeight="1">
      <c r="A796" s="205" t="s">
        <v>1040</v>
      </c>
      <c r="B796" s="206"/>
      <c r="C796" s="4">
        <v>0</v>
      </c>
      <c r="D796" s="4">
        <v>0</v>
      </c>
      <c r="E796" s="14">
        <v>0</v>
      </c>
      <c r="F796" s="14" t="e">
        <f t="shared" si="83"/>
        <v>#DIV/0!</v>
      </c>
    </row>
    <row r="797" spans="1:6" ht="18" customHeight="1">
      <c r="A797" s="205" t="s">
        <v>1246</v>
      </c>
      <c r="B797" s="206"/>
      <c r="C797" s="4">
        <v>0</v>
      </c>
      <c r="D797" s="4">
        <v>0</v>
      </c>
      <c r="E797" s="14">
        <v>0</v>
      </c>
      <c r="F797" s="14" t="e">
        <f t="shared" si="83"/>
        <v>#DIV/0!</v>
      </c>
    </row>
    <row r="798" spans="1:6" ht="18" customHeight="1">
      <c r="A798" s="205" t="s">
        <v>1250</v>
      </c>
      <c r="B798" s="206"/>
      <c r="C798" s="4">
        <v>0</v>
      </c>
      <c r="D798" s="4">
        <v>0</v>
      </c>
      <c r="E798" s="14">
        <v>0</v>
      </c>
      <c r="F798" s="14" t="e">
        <f t="shared" si="83"/>
        <v>#DIV/0!</v>
      </c>
    </row>
    <row r="799" spans="1:6" ht="18" customHeight="1">
      <c r="A799" s="205" t="s">
        <v>1247</v>
      </c>
      <c r="B799" s="206"/>
      <c r="C799" s="4">
        <v>0</v>
      </c>
      <c r="D799" s="4">
        <v>0</v>
      </c>
      <c r="E799" s="14">
        <v>0</v>
      </c>
      <c r="F799" s="14" t="e">
        <f t="shared" si="83"/>
        <v>#DIV/0!</v>
      </c>
    </row>
    <row r="800" spans="1:6" ht="18" customHeight="1">
      <c r="A800" s="205" t="s">
        <v>1248</v>
      </c>
      <c r="B800" s="206"/>
      <c r="C800" s="4">
        <v>0</v>
      </c>
      <c r="D800" s="4">
        <v>0</v>
      </c>
      <c r="E800" s="14">
        <v>0</v>
      </c>
      <c r="F800" s="14" t="e">
        <f t="shared" si="83"/>
        <v>#DIV/0!</v>
      </c>
    </row>
    <row r="801" spans="1:6" ht="18" customHeight="1">
      <c r="A801" s="205" t="s">
        <v>1253</v>
      </c>
      <c r="B801" s="206"/>
      <c r="C801" s="4">
        <v>0</v>
      </c>
      <c r="D801" s="4">
        <v>0</v>
      </c>
      <c r="E801" s="14">
        <v>0</v>
      </c>
      <c r="F801" s="14" t="e">
        <f t="shared" si="83"/>
        <v>#DIV/0!</v>
      </c>
    </row>
    <row r="802" spans="1:6" ht="21" customHeight="1">
      <c r="A802" s="41">
        <v>45</v>
      </c>
      <c r="B802" s="72" t="s">
        <v>74</v>
      </c>
      <c r="C802" s="4">
        <f aca="true" t="shared" si="84" ref="C802:E803">C803</f>
        <v>0</v>
      </c>
      <c r="D802" s="4">
        <f t="shared" si="84"/>
        <v>0</v>
      </c>
      <c r="E802" s="14">
        <f t="shared" si="84"/>
        <v>0</v>
      </c>
      <c r="F802" s="14" t="e">
        <f aca="true" t="shared" si="85" ref="F802:F852">E802/D802*100</f>
        <v>#DIV/0!</v>
      </c>
    </row>
    <row r="803" spans="1:6" ht="18" customHeight="1">
      <c r="A803" s="41">
        <v>451</v>
      </c>
      <c r="B803" s="72" t="s">
        <v>75</v>
      </c>
      <c r="C803" s="4">
        <v>0</v>
      </c>
      <c r="D803" s="4">
        <v>0</v>
      </c>
      <c r="E803" s="14">
        <f t="shared" si="84"/>
        <v>0</v>
      </c>
      <c r="F803" s="14" t="e">
        <f t="shared" si="85"/>
        <v>#DIV/0!</v>
      </c>
    </row>
    <row r="804" spans="1:6" ht="15" customHeight="1">
      <c r="A804" s="41">
        <v>4511</v>
      </c>
      <c r="B804" s="72" t="s">
        <v>771</v>
      </c>
      <c r="C804" s="4">
        <v>0</v>
      </c>
      <c r="D804" s="4">
        <v>0</v>
      </c>
      <c r="E804" s="14">
        <v>0</v>
      </c>
      <c r="F804" s="14" t="e">
        <f t="shared" si="85"/>
        <v>#DIV/0!</v>
      </c>
    </row>
    <row r="805" spans="1:6" ht="25.5" customHeight="1">
      <c r="A805" s="230" t="s">
        <v>1277</v>
      </c>
      <c r="B805" s="231"/>
      <c r="C805" s="5">
        <f>C813</f>
        <v>0</v>
      </c>
      <c r="D805" s="5">
        <f>D813</f>
        <v>0</v>
      </c>
      <c r="E805" s="137">
        <f>E813</f>
        <v>0</v>
      </c>
      <c r="F805" s="14" t="e">
        <f>E805/D805*100</f>
        <v>#DIV/0!</v>
      </c>
    </row>
    <row r="806" spans="1:6" ht="25.5" customHeight="1">
      <c r="A806" s="226" t="s">
        <v>1278</v>
      </c>
      <c r="B806" s="227"/>
      <c r="C806" s="64">
        <f>SUM(C807:C812)</f>
        <v>0</v>
      </c>
      <c r="D806" s="64">
        <f>SUM(D807:D812)</f>
        <v>0</v>
      </c>
      <c r="E806" s="135">
        <f>SUM(E807:E812)</f>
        <v>0</v>
      </c>
      <c r="F806" s="14" t="e">
        <f aca="true" t="shared" si="86" ref="F806:F815">E806/D806*100</f>
        <v>#DIV/0!</v>
      </c>
    </row>
    <row r="807" spans="1:6" ht="18" customHeight="1">
      <c r="A807" s="205" t="s">
        <v>1040</v>
      </c>
      <c r="B807" s="206"/>
      <c r="C807" s="4">
        <v>0</v>
      </c>
      <c r="D807" s="4">
        <v>0</v>
      </c>
      <c r="E807" s="14">
        <v>0</v>
      </c>
      <c r="F807" s="14" t="e">
        <f t="shared" si="86"/>
        <v>#DIV/0!</v>
      </c>
    </row>
    <row r="808" spans="1:6" ht="18" customHeight="1">
      <c r="A808" s="205" t="s">
        <v>1246</v>
      </c>
      <c r="B808" s="206"/>
      <c r="C808" s="4">
        <v>0</v>
      </c>
      <c r="D808" s="4">
        <v>0</v>
      </c>
      <c r="E808" s="14">
        <v>0</v>
      </c>
      <c r="F808" s="14" t="e">
        <f t="shared" si="86"/>
        <v>#DIV/0!</v>
      </c>
    </row>
    <row r="809" spans="1:6" ht="18" customHeight="1">
      <c r="A809" s="205" t="s">
        <v>1250</v>
      </c>
      <c r="B809" s="206"/>
      <c r="C809" s="4">
        <v>0</v>
      </c>
      <c r="D809" s="4">
        <v>0</v>
      </c>
      <c r="E809" s="14">
        <v>0</v>
      </c>
      <c r="F809" s="14" t="e">
        <f t="shared" si="86"/>
        <v>#DIV/0!</v>
      </c>
    </row>
    <row r="810" spans="1:6" ht="18" customHeight="1">
      <c r="A810" s="205" t="s">
        <v>1247</v>
      </c>
      <c r="B810" s="206"/>
      <c r="C810" s="4">
        <v>0</v>
      </c>
      <c r="D810" s="4">
        <v>0</v>
      </c>
      <c r="E810" s="14">
        <v>0</v>
      </c>
      <c r="F810" s="14" t="e">
        <f t="shared" si="86"/>
        <v>#DIV/0!</v>
      </c>
    </row>
    <row r="811" spans="1:6" ht="18" customHeight="1">
      <c r="A811" s="205" t="s">
        <v>1248</v>
      </c>
      <c r="B811" s="206"/>
      <c r="C811" s="4">
        <v>0</v>
      </c>
      <c r="D811" s="4">
        <v>0</v>
      </c>
      <c r="E811" s="14">
        <v>0</v>
      </c>
      <c r="F811" s="14" t="e">
        <f t="shared" si="86"/>
        <v>#DIV/0!</v>
      </c>
    </row>
    <row r="812" spans="1:6" ht="18" customHeight="1">
      <c r="A812" s="205" t="s">
        <v>1253</v>
      </c>
      <c r="B812" s="206"/>
      <c r="C812" s="4">
        <v>0</v>
      </c>
      <c r="D812" s="4">
        <v>0</v>
      </c>
      <c r="E812" s="14">
        <v>0</v>
      </c>
      <c r="F812" s="14" t="e">
        <f t="shared" si="86"/>
        <v>#DIV/0!</v>
      </c>
    </row>
    <row r="813" spans="1:6" ht="21" customHeight="1">
      <c r="A813" s="41" t="s">
        <v>618</v>
      </c>
      <c r="B813" s="72" t="s">
        <v>1279</v>
      </c>
      <c r="C813" s="4">
        <f aca="true" t="shared" si="87" ref="C813:E814">C814</f>
        <v>0</v>
      </c>
      <c r="D813" s="4">
        <f t="shared" si="87"/>
        <v>0</v>
      </c>
      <c r="E813" s="14">
        <f t="shared" si="87"/>
        <v>0</v>
      </c>
      <c r="F813" s="14" t="e">
        <f t="shared" si="86"/>
        <v>#DIV/0!</v>
      </c>
    </row>
    <row r="814" spans="1:6" ht="18" customHeight="1">
      <c r="A814" s="41" t="s">
        <v>636</v>
      </c>
      <c r="B814" s="72" t="s">
        <v>637</v>
      </c>
      <c r="C814" s="4">
        <v>0</v>
      </c>
      <c r="D814" s="4">
        <v>0</v>
      </c>
      <c r="E814" s="14">
        <f t="shared" si="87"/>
        <v>0</v>
      </c>
      <c r="F814" s="14" t="e">
        <f t="shared" si="86"/>
        <v>#DIV/0!</v>
      </c>
    </row>
    <row r="815" spans="1:6" ht="15" customHeight="1">
      <c r="A815" s="41" t="s">
        <v>1007</v>
      </c>
      <c r="B815" s="72" t="s">
        <v>1280</v>
      </c>
      <c r="C815" s="4">
        <v>0</v>
      </c>
      <c r="D815" s="4">
        <v>0</v>
      </c>
      <c r="E815" s="14">
        <v>0</v>
      </c>
      <c r="F815" s="14" t="e">
        <f t="shared" si="86"/>
        <v>#DIV/0!</v>
      </c>
    </row>
    <row r="816" spans="1:6" ht="30" customHeight="1">
      <c r="A816" s="232" t="s">
        <v>973</v>
      </c>
      <c r="B816" s="233"/>
      <c r="C816" s="63">
        <f>C817+C838+C853+C882+C896+C914+C925+C942+C953+C970</f>
        <v>4024000</v>
      </c>
      <c r="D816" s="63">
        <f>D817+D838+D853+D882+D896+D914+D925+D942+D953+D970</f>
        <v>4024000</v>
      </c>
      <c r="E816" s="134">
        <f>E817+E838+E853+E882+E896+E914+E925+E942+E953+E970</f>
        <v>2267717.54</v>
      </c>
      <c r="F816" s="14">
        <f t="shared" si="85"/>
        <v>56.35480964214712</v>
      </c>
    </row>
    <row r="817" spans="1:6" ht="25.5" customHeight="1">
      <c r="A817" s="230" t="s">
        <v>974</v>
      </c>
      <c r="B817" s="231"/>
      <c r="C817" s="5">
        <f>C825</f>
        <v>0</v>
      </c>
      <c r="D817" s="5">
        <f>D825</f>
        <v>0</v>
      </c>
      <c r="E817" s="137">
        <f>E825</f>
        <v>0</v>
      </c>
      <c r="F817" s="14" t="e">
        <f t="shared" si="85"/>
        <v>#DIV/0!</v>
      </c>
    </row>
    <row r="818" spans="1:6" ht="25.5" customHeight="1">
      <c r="A818" s="226" t="s">
        <v>1111</v>
      </c>
      <c r="B818" s="227"/>
      <c r="C818" s="64">
        <f>SUM(C819:C824)</f>
        <v>0</v>
      </c>
      <c r="D818" s="64">
        <f>SUM(D819:D824)</f>
        <v>0</v>
      </c>
      <c r="E818" s="135">
        <f>SUM(E819:E824)</f>
        <v>0</v>
      </c>
      <c r="F818" s="14" t="e">
        <f t="shared" si="85"/>
        <v>#DIV/0!</v>
      </c>
    </row>
    <row r="819" spans="1:6" ht="18" customHeight="1">
      <c r="A819" s="205" t="s">
        <v>1040</v>
      </c>
      <c r="B819" s="206"/>
      <c r="C819" s="4">
        <v>0</v>
      </c>
      <c r="D819" s="4">
        <v>0</v>
      </c>
      <c r="E819" s="14">
        <v>0</v>
      </c>
      <c r="F819" s="14" t="e">
        <f t="shared" si="85"/>
        <v>#DIV/0!</v>
      </c>
    </row>
    <row r="820" spans="1:6" ht="18" customHeight="1">
      <c r="A820" s="205" t="s">
        <v>1246</v>
      </c>
      <c r="B820" s="206"/>
      <c r="C820" s="4">
        <v>0</v>
      </c>
      <c r="D820" s="4">
        <v>0</v>
      </c>
      <c r="E820" s="14">
        <v>0</v>
      </c>
      <c r="F820" s="14" t="e">
        <f t="shared" si="85"/>
        <v>#DIV/0!</v>
      </c>
    </row>
    <row r="821" spans="1:6" ht="18" customHeight="1">
      <c r="A821" s="205" t="s">
        <v>1250</v>
      </c>
      <c r="B821" s="206"/>
      <c r="C821" s="4">
        <v>0</v>
      </c>
      <c r="D821" s="4">
        <v>0</v>
      </c>
      <c r="E821" s="14">
        <v>0</v>
      </c>
      <c r="F821" s="14" t="e">
        <f t="shared" si="85"/>
        <v>#DIV/0!</v>
      </c>
    </row>
    <row r="822" spans="1:6" ht="18" customHeight="1">
      <c r="A822" s="205" t="s">
        <v>1247</v>
      </c>
      <c r="B822" s="206"/>
      <c r="C822" s="4">
        <v>0</v>
      </c>
      <c r="D822" s="4">
        <v>0</v>
      </c>
      <c r="E822" s="14">
        <v>0</v>
      </c>
      <c r="F822" s="14" t="e">
        <f t="shared" si="85"/>
        <v>#DIV/0!</v>
      </c>
    </row>
    <row r="823" spans="1:6" ht="18" customHeight="1">
      <c r="A823" s="205" t="s">
        <v>1248</v>
      </c>
      <c r="B823" s="206"/>
      <c r="C823" s="4">
        <v>0</v>
      </c>
      <c r="D823" s="4">
        <v>0</v>
      </c>
      <c r="E823" s="14">
        <v>0</v>
      </c>
      <c r="F823" s="14" t="e">
        <f t="shared" si="85"/>
        <v>#DIV/0!</v>
      </c>
    </row>
    <row r="824" spans="1:6" ht="18" customHeight="1">
      <c r="A824" s="205" t="s">
        <v>1253</v>
      </c>
      <c r="B824" s="206"/>
      <c r="C824" s="4">
        <v>0</v>
      </c>
      <c r="D824" s="4">
        <v>0</v>
      </c>
      <c r="E824" s="14">
        <v>0</v>
      </c>
      <c r="F824" s="14" t="e">
        <f t="shared" si="85"/>
        <v>#DIV/0!</v>
      </c>
    </row>
    <row r="825" spans="1:6" ht="21" customHeight="1">
      <c r="A825" s="41">
        <v>32</v>
      </c>
      <c r="B825" s="3" t="s">
        <v>62</v>
      </c>
      <c r="C825" s="4">
        <f>C826+C829+C835</f>
        <v>0</v>
      </c>
      <c r="D825" s="4">
        <f>D826+D829+D835</f>
        <v>0</v>
      </c>
      <c r="E825" s="14">
        <f>E826+E829+E835</f>
        <v>0</v>
      </c>
      <c r="F825" s="14" t="e">
        <f t="shared" si="85"/>
        <v>#DIV/0!</v>
      </c>
    </row>
    <row r="826" spans="1:6" ht="18" customHeight="1">
      <c r="A826" s="41">
        <v>322</v>
      </c>
      <c r="B826" s="3" t="s">
        <v>69</v>
      </c>
      <c r="C826" s="4">
        <v>0</v>
      </c>
      <c r="D826" s="4">
        <v>0</v>
      </c>
      <c r="E826" s="14">
        <f>SUM(E827:E828)</f>
        <v>0</v>
      </c>
      <c r="F826" s="14" t="e">
        <f t="shared" si="85"/>
        <v>#DIV/0!</v>
      </c>
    </row>
    <row r="827" spans="1:6" ht="15" customHeight="1">
      <c r="A827" s="41">
        <v>3221</v>
      </c>
      <c r="B827" s="3" t="s">
        <v>700</v>
      </c>
      <c r="C827" s="4">
        <v>0</v>
      </c>
      <c r="D827" s="4">
        <v>0</v>
      </c>
      <c r="E827" s="14">
        <v>0</v>
      </c>
      <c r="F827" s="14" t="e">
        <f t="shared" si="85"/>
        <v>#DIV/0!</v>
      </c>
    </row>
    <row r="828" spans="1:6" ht="15" customHeight="1">
      <c r="A828" s="41">
        <v>3225</v>
      </c>
      <c r="B828" s="3" t="s">
        <v>98</v>
      </c>
      <c r="C828" s="4">
        <v>0</v>
      </c>
      <c r="D828" s="4">
        <v>0</v>
      </c>
      <c r="E828" s="14">
        <v>0</v>
      </c>
      <c r="F828" s="14" t="e">
        <f t="shared" si="85"/>
        <v>#DIV/0!</v>
      </c>
    </row>
    <row r="829" spans="1:6" ht="18" customHeight="1">
      <c r="A829" s="41">
        <v>323</v>
      </c>
      <c r="B829" s="3" t="s">
        <v>71</v>
      </c>
      <c r="C829" s="4">
        <v>0</v>
      </c>
      <c r="D829" s="4">
        <v>0</v>
      </c>
      <c r="E829" s="14">
        <f>SUM(E830:E834)</f>
        <v>0</v>
      </c>
      <c r="F829" s="14" t="e">
        <f t="shared" si="85"/>
        <v>#DIV/0!</v>
      </c>
    </row>
    <row r="830" spans="1:6" ht="15" customHeight="1">
      <c r="A830" s="41" t="s">
        <v>714</v>
      </c>
      <c r="B830" s="3" t="s">
        <v>1112</v>
      </c>
      <c r="C830" s="4">
        <v>0</v>
      </c>
      <c r="D830" s="4">
        <v>0</v>
      </c>
      <c r="E830" s="14">
        <v>0</v>
      </c>
      <c r="F830" s="14" t="e">
        <f>E830/D830*100</f>
        <v>#DIV/0!</v>
      </c>
    </row>
    <row r="831" spans="1:6" ht="15" customHeight="1">
      <c r="A831" s="41">
        <v>3235</v>
      </c>
      <c r="B831" s="3" t="s">
        <v>99</v>
      </c>
      <c r="C831" s="4">
        <v>0</v>
      </c>
      <c r="D831" s="4">
        <v>0</v>
      </c>
      <c r="E831" s="14">
        <v>0</v>
      </c>
      <c r="F831" s="14" t="e">
        <f t="shared" si="85"/>
        <v>#DIV/0!</v>
      </c>
    </row>
    <row r="832" spans="1:6" ht="15" customHeight="1">
      <c r="A832" s="41">
        <v>3237</v>
      </c>
      <c r="B832" s="3" t="s">
        <v>101</v>
      </c>
      <c r="C832" s="4">
        <v>0</v>
      </c>
      <c r="D832" s="4">
        <v>0</v>
      </c>
      <c r="E832" s="14">
        <v>0</v>
      </c>
      <c r="F832" s="14" t="e">
        <f t="shared" si="85"/>
        <v>#DIV/0!</v>
      </c>
    </row>
    <row r="833" spans="1:6" ht="15" customHeight="1">
      <c r="A833" s="41" t="s">
        <v>679</v>
      </c>
      <c r="B833" s="3" t="s">
        <v>573</v>
      </c>
      <c r="C833" s="4">
        <v>0</v>
      </c>
      <c r="D833" s="4">
        <v>0</v>
      </c>
      <c r="E833" s="14">
        <v>0</v>
      </c>
      <c r="F833" s="14" t="e">
        <f>E833/D833*100</f>
        <v>#DIV/0!</v>
      </c>
    </row>
    <row r="834" spans="1:6" ht="15" customHeight="1">
      <c r="A834" s="41" t="s">
        <v>340</v>
      </c>
      <c r="B834" s="3" t="s">
        <v>154</v>
      </c>
      <c r="C834" s="4">
        <v>0</v>
      </c>
      <c r="D834" s="4">
        <v>0</v>
      </c>
      <c r="E834" s="14">
        <v>0</v>
      </c>
      <c r="F834" s="14" t="e">
        <f t="shared" si="85"/>
        <v>#DIV/0!</v>
      </c>
    </row>
    <row r="835" spans="1:6" ht="18" customHeight="1">
      <c r="A835" s="41">
        <v>329</v>
      </c>
      <c r="B835" s="3" t="s">
        <v>102</v>
      </c>
      <c r="C835" s="4">
        <v>0</v>
      </c>
      <c r="D835" s="4">
        <v>0</v>
      </c>
      <c r="E835" s="14">
        <f>SUM(E836:E837)</f>
        <v>0</v>
      </c>
      <c r="F835" s="14" t="e">
        <f t="shared" si="85"/>
        <v>#DIV/0!</v>
      </c>
    </row>
    <row r="836" spans="1:6" ht="15" customHeight="1">
      <c r="A836" s="41">
        <v>3293</v>
      </c>
      <c r="B836" s="3" t="s">
        <v>103</v>
      </c>
      <c r="C836" s="4">
        <v>0</v>
      </c>
      <c r="D836" s="4">
        <v>0</v>
      </c>
      <c r="E836" s="14">
        <v>0</v>
      </c>
      <c r="F836" s="14" t="e">
        <f t="shared" si="85"/>
        <v>#DIV/0!</v>
      </c>
    </row>
    <row r="837" spans="1:6" ht="15" customHeight="1">
      <c r="A837" s="41">
        <v>3299</v>
      </c>
      <c r="B837" s="3" t="s">
        <v>104</v>
      </c>
      <c r="C837" s="4">
        <v>0</v>
      </c>
      <c r="D837" s="4">
        <v>0</v>
      </c>
      <c r="E837" s="14">
        <v>0</v>
      </c>
      <c r="F837" s="14" t="e">
        <f t="shared" si="85"/>
        <v>#DIV/0!</v>
      </c>
    </row>
    <row r="838" spans="1:6" ht="25.5" customHeight="1">
      <c r="A838" s="230" t="s">
        <v>1114</v>
      </c>
      <c r="B838" s="231"/>
      <c r="C838" s="5">
        <f>C846</f>
        <v>30000</v>
      </c>
      <c r="D838" s="5">
        <f>D846</f>
        <v>30000</v>
      </c>
      <c r="E838" s="137">
        <f>E846</f>
        <v>30000</v>
      </c>
      <c r="F838" s="14">
        <f t="shared" si="85"/>
        <v>100</v>
      </c>
    </row>
    <row r="839" spans="1:6" ht="25.5" customHeight="1">
      <c r="A839" s="226" t="s">
        <v>1113</v>
      </c>
      <c r="B839" s="227"/>
      <c r="C839" s="64">
        <f>SUM(C840:C845)</f>
        <v>30000</v>
      </c>
      <c r="D839" s="64">
        <f>SUM(D840:D845)</f>
        <v>30000</v>
      </c>
      <c r="E839" s="135">
        <f>SUM(E840:E845)</f>
        <v>30000</v>
      </c>
      <c r="F839" s="14">
        <f aca="true" t="shared" si="88" ref="F839:F845">E839/D839*100</f>
        <v>100</v>
      </c>
    </row>
    <row r="840" spans="1:6" ht="18" customHeight="1">
      <c r="A840" s="205" t="s">
        <v>1040</v>
      </c>
      <c r="B840" s="206"/>
      <c r="C840" s="4">
        <v>0</v>
      </c>
      <c r="D840" s="4">
        <v>0</v>
      </c>
      <c r="E840" s="14">
        <v>0</v>
      </c>
      <c r="F840" s="14" t="e">
        <f t="shared" si="88"/>
        <v>#DIV/0!</v>
      </c>
    </row>
    <row r="841" spans="1:6" ht="18" customHeight="1">
      <c r="A841" s="205" t="s">
        <v>1246</v>
      </c>
      <c r="B841" s="206"/>
      <c r="C841" s="4">
        <v>30000</v>
      </c>
      <c r="D841" s="4">
        <v>30000</v>
      </c>
      <c r="E841" s="14">
        <v>30000</v>
      </c>
      <c r="F841" s="14">
        <f t="shared" si="88"/>
        <v>100</v>
      </c>
    </row>
    <row r="842" spans="1:6" ht="18" customHeight="1">
      <c r="A842" s="205" t="s">
        <v>1250</v>
      </c>
      <c r="B842" s="206"/>
      <c r="C842" s="4">
        <v>0</v>
      </c>
      <c r="D842" s="4">
        <v>0</v>
      </c>
      <c r="E842" s="14">
        <v>0</v>
      </c>
      <c r="F842" s="14" t="e">
        <f t="shared" si="88"/>
        <v>#DIV/0!</v>
      </c>
    </row>
    <row r="843" spans="1:6" ht="18" customHeight="1">
      <c r="A843" s="205" t="s">
        <v>1247</v>
      </c>
      <c r="B843" s="206"/>
      <c r="C843" s="4">
        <v>0</v>
      </c>
      <c r="D843" s="4">
        <v>0</v>
      </c>
      <c r="E843" s="14">
        <v>0</v>
      </c>
      <c r="F843" s="14" t="e">
        <f t="shared" si="88"/>
        <v>#DIV/0!</v>
      </c>
    </row>
    <row r="844" spans="1:6" ht="18" customHeight="1">
      <c r="A844" s="205" t="s">
        <v>1248</v>
      </c>
      <c r="B844" s="206"/>
      <c r="C844" s="4">
        <v>0</v>
      </c>
      <c r="D844" s="4">
        <v>0</v>
      </c>
      <c r="E844" s="14">
        <v>0</v>
      </c>
      <c r="F844" s="14" t="e">
        <f t="shared" si="88"/>
        <v>#DIV/0!</v>
      </c>
    </row>
    <row r="845" spans="1:6" ht="18" customHeight="1">
      <c r="A845" s="205" t="s">
        <v>1253</v>
      </c>
      <c r="B845" s="206"/>
      <c r="C845" s="4">
        <v>0</v>
      </c>
      <c r="D845" s="4">
        <v>0</v>
      </c>
      <c r="E845" s="14">
        <v>0</v>
      </c>
      <c r="F845" s="14" t="e">
        <f t="shared" si="88"/>
        <v>#DIV/0!</v>
      </c>
    </row>
    <row r="846" spans="1:6" ht="21" customHeight="1">
      <c r="A846" s="41">
        <v>32</v>
      </c>
      <c r="B846" s="3" t="s">
        <v>62</v>
      </c>
      <c r="C846" s="4">
        <f>C847+C850</f>
        <v>30000</v>
      </c>
      <c r="D846" s="4">
        <f>D847+D850</f>
        <v>30000</v>
      </c>
      <c r="E846" s="14">
        <f>E847+E850</f>
        <v>30000</v>
      </c>
      <c r="F846" s="14">
        <f t="shared" si="85"/>
        <v>100</v>
      </c>
    </row>
    <row r="847" spans="1:6" ht="18" customHeight="1">
      <c r="A847" s="41">
        <v>323</v>
      </c>
      <c r="B847" s="3" t="s">
        <v>71</v>
      </c>
      <c r="C847" s="4">
        <v>30000</v>
      </c>
      <c r="D847" s="4">
        <v>30000</v>
      </c>
      <c r="E847" s="14">
        <f>E848+E849</f>
        <v>30000</v>
      </c>
      <c r="F847" s="14">
        <f t="shared" si="85"/>
        <v>100</v>
      </c>
    </row>
    <row r="848" spans="1:6" ht="15" customHeight="1">
      <c r="A848" s="41">
        <v>3237</v>
      </c>
      <c r="B848" s="3" t="s">
        <v>101</v>
      </c>
      <c r="C848" s="4">
        <v>0</v>
      </c>
      <c r="D848" s="4">
        <v>0</v>
      </c>
      <c r="E848" s="14">
        <v>12000</v>
      </c>
      <c r="F848" s="14" t="e">
        <f t="shared" si="85"/>
        <v>#DIV/0!</v>
      </c>
    </row>
    <row r="849" spans="1:6" ht="15" customHeight="1">
      <c r="A849" s="41" t="s">
        <v>340</v>
      </c>
      <c r="B849" s="3" t="s">
        <v>154</v>
      </c>
      <c r="C849" s="4">
        <v>0</v>
      </c>
      <c r="D849" s="4">
        <v>0</v>
      </c>
      <c r="E849" s="14">
        <v>18000</v>
      </c>
      <c r="F849" s="14" t="e">
        <f t="shared" si="85"/>
        <v>#DIV/0!</v>
      </c>
    </row>
    <row r="850" spans="1:6" ht="18" customHeight="1">
      <c r="A850" s="41">
        <v>329</v>
      </c>
      <c r="B850" s="3" t="s">
        <v>102</v>
      </c>
      <c r="C850" s="4">
        <f>SUM(C851:C852)</f>
        <v>0</v>
      </c>
      <c r="D850" s="4">
        <f>SUM(D851:D852)</f>
        <v>0</v>
      </c>
      <c r="E850" s="14">
        <f>SUM(E851:E852)</f>
        <v>0</v>
      </c>
      <c r="F850" s="14" t="e">
        <f t="shared" si="85"/>
        <v>#DIV/0!</v>
      </c>
    </row>
    <row r="851" spans="1:6" ht="15" customHeight="1">
      <c r="A851" s="41">
        <v>3293</v>
      </c>
      <c r="B851" s="3" t="s">
        <v>103</v>
      </c>
      <c r="C851" s="4">
        <v>0</v>
      </c>
      <c r="D851" s="4">
        <v>0</v>
      </c>
      <c r="E851" s="14">
        <v>0</v>
      </c>
      <c r="F851" s="14" t="e">
        <f t="shared" si="85"/>
        <v>#DIV/0!</v>
      </c>
    </row>
    <row r="852" spans="1:6" ht="15" customHeight="1">
      <c r="A852" s="41">
        <v>3299</v>
      </c>
      <c r="B852" s="3" t="s">
        <v>104</v>
      </c>
      <c r="C852" s="4">
        <v>0</v>
      </c>
      <c r="D852" s="4">
        <v>0</v>
      </c>
      <c r="E852" s="14">
        <v>0</v>
      </c>
      <c r="F852" s="14" t="e">
        <f t="shared" si="85"/>
        <v>#DIV/0!</v>
      </c>
    </row>
    <row r="853" spans="1:6" ht="25.5" customHeight="1">
      <c r="A853" s="230" t="s">
        <v>975</v>
      </c>
      <c r="B853" s="231"/>
      <c r="C853" s="5">
        <f>C861</f>
        <v>200000</v>
      </c>
      <c r="D853" s="5">
        <f>D861</f>
        <v>200000</v>
      </c>
      <c r="E853" s="137">
        <f>E861</f>
        <v>146899.74000000002</v>
      </c>
      <c r="F853" s="14">
        <f aca="true" t="shared" si="89" ref="F853:F1005">E853/D853*100</f>
        <v>73.44987</v>
      </c>
    </row>
    <row r="854" spans="1:6" ht="25.5" customHeight="1">
      <c r="A854" s="226" t="s">
        <v>1115</v>
      </c>
      <c r="B854" s="227"/>
      <c r="C854" s="64">
        <f>SUM(C855:C860)</f>
        <v>200000</v>
      </c>
      <c r="D854" s="64">
        <f>SUM(D855:D860)</f>
        <v>200000</v>
      </c>
      <c r="E854" s="135">
        <f>SUM(E855:E860)</f>
        <v>146899.74</v>
      </c>
      <c r="F854" s="14">
        <f t="shared" si="89"/>
        <v>73.44986999999999</v>
      </c>
    </row>
    <row r="855" spans="1:6" ht="18" customHeight="1">
      <c r="A855" s="205" t="s">
        <v>1040</v>
      </c>
      <c r="B855" s="206"/>
      <c r="C855" s="4">
        <v>200000</v>
      </c>
      <c r="D855" s="4">
        <v>200000</v>
      </c>
      <c r="E855" s="14">
        <v>146899.74</v>
      </c>
      <c r="F855" s="14">
        <f t="shared" si="89"/>
        <v>73.44986999999999</v>
      </c>
    </row>
    <row r="856" spans="1:6" ht="18" customHeight="1">
      <c r="A856" s="205" t="s">
        <v>1246</v>
      </c>
      <c r="B856" s="206"/>
      <c r="C856" s="4">
        <v>0</v>
      </c>
      <c r="D856" s="4">
        <v>0</v>
      </c>
      <c r="E856" s="14">
        <v>0</v>
      </c>
      <c r="F856" s="14" t="e">
        <f t="shared" si="89"/>
        <v>#DIV/0!</v>
      </c>
    </row>
    <row r="857" spans="1:6" ht="18" customHeight="1">
      <c r="A857" s="205" t="s">
        <v>1250</v>
      </c>
      <c r="B857" s="206"/>
      <c r="C857" s="4">
        <v>0</v>
      </c>
      <c r="D857" s="4">
        <v>0</v>
      </c>
      <c r="E857" s="14">
        <v>0</v>
      </c>
      <c r="F857" s="14" t="e">
        <f t="shared" si="89"/>
        <v>#DIV/0!</v>
      </c>
    </row>
    <row r="858" spans="1:6" ht="18" customHeight="1">
      <c r="A858" s="205" t="s">
        <v>1247</v>
      </c>
      <c r="B858" s="206"/>
      <c r="C858" s="4">
        <v>0</v>
      </c>
      <c r="D858" s="4">
        <v>0</v>
      </c>
      <c r="E858" s="14">
        <v>0</v>
      </c>
      <c r="F858" s="14" t="e">
        <f t="shared" si="89"/>
        <v>#DIV/0!</v>
      </c>
    </row>
    <row r="859" spans="1:6" ht="18" customHeight="1">
      <c r="A859" s="205" t="s">
        <v>1248</v>
      </c>
      <c r="B859" s="206"/>
      <c r="C859" s="4">
        <v>0</v>
      </c>
      <c r="D859" s="4">
        <v>0</v>
      </c>
      <c r="E859" s="14">
        <v>0</v>
      </c>
      <c r="F859" s="14" t="e">
        <f t="shared" si="89"/>
        <v>#DIV/0!</v>
      </c>
    </row>
    <row r="860" spans="1:6" ht="18" customHeight="1">
      <c r="A860" s="205" t="s">
        <v>1253</v>
      </c>
      <c r="B860" s="206"/>
      <c r="C860" s="4">
        <v>0</v>
      </c>
      <c r="D860" s="4">
        <v>0</v>
      </c>
      <c r="E860" s="14">
        <v>0</v>
      </c>
      <c r="F860" s="14" t="e">
        <f t="shared" si="89"/>
        <v>#DIV/0!</v>
      </c>
    </row>
    <row r="861" spans="1:6" ht="21" customHeight="1">
      <c r="A861" s="41">
        <v>38</v>
      </c>
      <c r="B861" s="72" t="s">
        <v>559</v>
      </c>
      <c r="C861" s="4">
        <f aca="true" t="shared" si="90" ref="C861:E863">C862</f>
        <v>200000</v>
      </c>
      <c r="D861" s="4">
        <f t="shared" si="90"/>
        <v>200000</v>
      </c>
      <c r="E861" s="14">
        <f t="shared" si="90"/>
        <v>146899.74000000002</v>
      </c>
      <c r="F861" s="14">
        <f t="shared" si="89"/>
        <v>73.44987</v>
      </c>
    </row>
    <row r="862" spans="1:6" ht="18" customHeight="1">
      <c r="A862" s="41">
        <v>381</v>
      </c>
      <c r="B862" s="3" t="s">
        <v>66</v>
      </c>
      <c r="C862" s="4">
        <v>200000</v>
      </c>
      <c r="D862" s="4">
        <v>200000</v>
      </c>
      <c r="E862" s="14">
        <f t="shared" si="90"/>
        <v>146899.74000000002</v>
      </c>
      <c r="F862" s="14">
        <f t="shared" si="89"/>
        <v>73.44987</v>
      </c>
    </row>
    <row r="863" spans="1:6" ht="15" customHeight="1">
      <c r="A863" s="41">
        <v>3811</v>
      </c>
      <c r="B863" s="3" t="s">
        <v>68</v>
      </c>
      <c r="C863" s="4">
        <f t="shared" si="90"/>
        <v>0</v>
      </c>
      <c r="D863" s="4">
        <f t="shared" si="90"/>
        <v>0</v>
      </c>
      <c r="E863" s="14">
        <f t="shared" si="90"/>
        <v>146899.74000000002</v>
      </c>
      <c r="F863" s="14" t="e">
        <f t="shared" si="89"/>
        <v>#DIV/0!</v>
      </c>
    </row>
    <row r="864" spans="1:6" ht="14.25" customHeight="1">
      <c r="A864" s="41">
        <v>38114</v>
      </c>
      <c r="B864" s="3" t="s">
        <v>105</v>
      </c>
      <c r="C864" s="4">
        <f>SUM(C865:C881)</f>
        <v>0</v>
      </c>
      <c r="D864" s="4">
        <f>SUM(D865:D881)</f>
        <v>0</v>
      </c>
      <c r="E864" s="14">
        <f>SUM(E865:E881)</f>
        <v>146899.74000000002</v>
      </c>
      <c r="F864" s="14" t="e">
        <f t="shared" si="89"/>
        <v>#DIV/0!</v>
      </c>
    </row>
    <row r="865" spans="1:6" ht="13.5" customHeight="1">
      <c r="A865" s="78"/>
      <c r="B865" s="77" t="s">
        <v>705</v>
      </c>
      <c r="C865" s="4">
        <v>0</v>
      </c>
      <c r="D865" s="4">
        <v>0</v>
      </c>
      <c r="E865" s="14">
        <v>0</v>
      </c>
      <c r="F865" s="14" t="e">
        <f t="shared" si="89"/>
        <v>#DIV/0!</v>
      </c>
    </row>
    <row r="866" spans="1:6" ht="13.5" customHeight="1">
      <c r="A866" s="78"/>
      <c r="B866" s="77" t="s">
        <v>107</v>
      </c>
      <c r="C866" s="4">
        <v>0</v>
      </c>
      <c r="D866" s="4">
        <v>0</v>
      </c>
      <c r="E866" s="14">
        <v>16000</v>
      </c>
      <c r="F866" s="14" t="e">
        <f t="shared" si="89"/>
        <v>#DIV/0!</v>
      </c>
    </row>
    <row r="867" spans="1:6" ht="13.5" customHeight="1">
      <c r="A867" s="78"/>
      <c r="B867" s="77" t="s">
        <v>106</v>
      </c>
      <c r="C867" s="4">
        <v>0</v>
      </c>
      <c r="D867" s="4">
        <v>0</v>
      </c>
      <c r="E867" s="14">
        <v>5000</v>
      </c>
      <c r="F867" s="14" t="e">
        <f t="shared" si="89"/>
        <v>#DIV/0!</v>
      </c>
    </row>
    <row r="868" spans="1:6" ht="13.5" customHeight="1">
      <c r="A868" s="78"/>
      <c r="B868" s="77" t="s">
        <v>108</v>
      </c>
      <c r="C868" s="4">
        <v>0</v>
      </c>
      <c r="D868" s="4">
        <v>0</v>
      </c>
      <c r="E868" s="14">
        <v>16000</v>
      </c>
      <c r="F868" s="14" t="e">
        <f t="shared" si="89"/>
        <v>#DIV/0!</v>
      </c>
    </row>
    <row r="869" spans="1:6" ht="13.5" customHeight="1">
      <c r="A869" s="78"/>
      <c r="B869" s="77" t="s">
        <v>703</v>
      </c>
      <c r="C869" s="4">
        <v>0</v>
      </c>
      <c r="D869" s="4">
        <v>0</v>
      </c>
      <c r="E869" s="14">
        <v>16000</v>
      </c>
      <c r="F869" s="14" t="e">
        <f t="shared" si="89"/>
        <v>#DIV/0!</v>
      </c>
    </row>
    <row r="870" spans="1:6" ht="13.5" customHeight="1">
      <c r="A870" s="79"/>
      <c r="B870" s="77" t="s">
        <v>701</v>
      </c>
      <c r="C870" s="4">
        <v>0</v>
      </c>
      <c r="D870" s="4">
        <v>0</v>
      </c>
      <c r="E870" s="14">
        <v>10268.94</v>
      </c>
      <c r="F870" s="14" t="e">
        <f t="shared" si="89"/>
        <v>#DIV/0!</v>
      </c>
    </row>
    <row r="871" spans="1:6" ht="13.5" customHeight="1">
      <c r="A871" s="79"/>
      <c r="B871" s="77" t="s">
        <v>772</v>
      </c>
      <c r="C871" s="4">
        <v>0</v>
      </c>
      <c r="D871" s="4">
        <v>0</v>
      </c>
      <c r="E871" s="14">
        <v>16000</v>
      </c>
      <c r="F871" s="14" t="e">
        <f t="shared" si="89"/>
        <v>#DIV/0!</v>
      </c>
    </row>
    <row r="872" spans="1:6" ht="13.5" customHeight="1">
      <c r="A872" s="79"/>
      <c r="B872" s="77" t="s">
        <v>702</v>
      </c>
      <c r="C872" s="4">
        <v>0</v>
      </c>
      <c r="D872" s="4">
        <v>0</v>
      </c>
      <c r="E872" s="14">
        <v>16000</v>
      </c>
      <c r="F872" s="14" t="e">
        <f t="shared" si="89"/>
        <v>#DIV/0!</v>
      </c>
    </row>
    <row r="873" spans="1:6" ht="13.5" customHeight="1">
      <c r="A873" s="79"/>
      <c r="B873" s="77" t="s">
        <v>773</v>
      </c>
      <c r="C873" s="4">
        <v>0</v>
      </c>
      <c r="D873" s="4">
        <v>0</v>
      </c>
      <c r="E873" s="14">
        <v>0</v>
      </c>
      <c r="F873" s="14" t="e">
        <f t="shared" si="89"/>
        <v>#DIV/0!</v>
      </c>
    </row>
    <row r="874" spans="1:6" ht="13.5" customHeight="1">
      <c r="A874" s="79"/>
      <c r="B874" s="77" t="s">
        <v>704</v>
      </c>
      <c r="C874" s="4">
        <v>0</v>
      </c>
      <c r="D874" s="4">
        <v>0</v>
      </c>
      <c r="E874" s="14">
        <v>0</v>
      </c>
      <c r="F874" s="14" t="e">
        <f>E874/D874*100</f>
        <v>#DIV/0!</v>
      </c>
    </row>
    <row r="875" spans="1:6" ht="13.5" customHeight="1">
      <c r="A875" s="79"/>
      <c r="B875" s="77" t="s">
        <v>774</v>
      </c>
      <c r="C875" s="4">
        <v>0</v>
      </c>
      <c r="D875" s="4">
        <v>0</v>
      </c>
      <c r="E875" s="14">
        <v>13145.02</v>
      </c>
      <c r="F875" s="14" t="e">
        <f>E875/D875*100</f>
        <v>#DIV/0!</v>
      </c>
    </row>
    <row r="876" spans="1:6" ht="13.5" customHeight="1">
      <c r="A876" s="79"/>
      <c r="B876" s="77" t="s">
        <v>775</v>
      </c>
      <c r="C876" s="4">
        <v>0</v>
      </c>
      <c r="D876" s="4">
        <v>0</v>
      </c>
      <c r="E876" s="14">
        <v>13801.5</v>
      </c>
      <c r="F876" s="14" t="e">
        <f t="shared" si="89"/>
        <v>#DIV/0!</v>
      </c>
    </row>
    <row r="877" spans="1:6" ht="13.5" customHeight="1">
      <c r="A877" s="79"/>
      <c r="B877" s="77" t="s">
        <v>776</v>
      </c>
      <c r="C877" s="4">
        <v>0</v>
      </c>
      <c r="D877" s="4">
        <v>0</v>
      </c>
      <c r="E877" s="14">
        <v>0</v>
      </c>
      <c r="F877" s="14" t="e">
        <f>E877/D877*100</f>
        <v>#DIV/0!</v>
      </c>
    </row>
    <row r="878" spans="1:6" ht="13.5" customHeight="1">
      <c r="A878" s="79"/>
      <c r="B878" s="77" t="s">
        <v>564</v>
      </c>
      <c r="C878" s="4">
        <v>0</v>
      </c>
      <c r="D878" s="4">
        <v>0</v>
      </c>
      <c r="E878" s="14">
        <v>0</v>
      </c>
      <c r="F878" s="14" t="e">
        <f>E878/D878*100</f>
        <v>#DIV/0!</v>
      </c>
    </row>
    <row r="879" spans="1:6" ht="13.5" customHeight="1">
      <c r="A879" s="79"/>
      <c r="B879" s="77" t="s">
        <v>706</v>
      </c>
      <c r="C879" s="4">
        <v>0</v>
      </c>
      <c r="D879" s="4">
        <v>0</v>
      </c>
      <c r="E879" s="14">
        <v>0</v>
      </c>
      <c r="F879" s="14" t="e">
        <f>E879/D879*100</f>
        <v>#DIV/0!</v>
      </c>
    </row>
    <row r="880" spans="1:6" ht="13.5" customHeight="1">
      <c r="A880" s="79"/>
      <c r="B880" s="77" t="s">
        <v>1009</v>
      </c>
      <c r="C880" s="4">
        <v>0</v>
      </c>
      <c r="D880" s="4">
        <v>0</v>
      </c>
      <c r="E880" s="14">
        <v>14684.28</v>
      </c>
      <c r="F880" s="14" t="e">
        <f>E880/D880*100</f>
        <v>#DIV/0!</v>
      </c>
    </row>
    <row r="881" spans="1:6" ht="13.5" customHeight="1">
      <c r="A881" s="79"/>
      <c r="B881" s="77" t="s">
        <v>1116</v>
      </c>
      <c r="C881" s="4">
        <v>0</v>
      </c>
      <c r="D881" s="4">
        <v>0</v>
      </c>
      <c r="E881" s="14">
        <v>10000</v>
      </c>
      <c r="F881" s="14" t="e">
        <f t="shared" si="89"/>
        <v>#DIV/0!</v>
      </c>
    </row>
    <row r="882" spans="1:6" ht="25.5" customHeight="1">
      <c r="A882" s="228" t="s">
        <v>976</v>
      </c>
      <c r="B882" s="229"/>
      <c r="C882" s="5">
        <f>C890</f>
        <v>75000</v>
      </c>
      <c r="D882" s="5">
        <f>D890</f>
        <v>75000</v>
      </c>
      <c r="E882" s="137">
        <f>E890</f>
        <v>24125</v>
      </c>
      <c r="F882" s="14">
        <f t="shared" si="89"/>
        <v>32.166666666666664</v>
      </c>
    </row>
    <row r="883" spans="1:6" ht="25.5" customHeight="1">
      <c r="A883" s="226" t="s">
        <v>1117</v>
      </c>
      <c r="B883" s="227"/>
      <c r="C883" s="64">
        <f>SUM(C884:C889)</f>
        <v>75000</v>
      </c>
      <c r="D883" s="64">
        <f>SUM(D884:D889)</f>
        <v>75000</v>
      </c>
      <c r="E883" s="135">
        <f>SUM(E884:E889)</f>
        <v>24125</v>
      </c>
      <c r="F883" s="14">
        <f aca="true" t="shared" si="91" ref="F883:F889">E883/D883*100</f>
        <v>32.166666666666664</v>
      </c>
    </row>
    <row r="884" spans="1:6" ht="18" customHeight="1">
      <c r="A884" s="205" t="s">
        <v>1040</v>
      </c>
      <c r="B884" s="206"/>
      <c r="C884" s="4">
        <v>75000</v>
      </c>
      <c r="D884" s="4">
        <v>75000</v>
      </c>
      <c r="E884" s="14">
        <v>24125</v>
      </c>
      <c r="F884" s="14">
        <f t="shared" si="91"/>
        <v>32.166666666666664</v>
      </c>
    </row>
    <row r="885" spans="1:6" ht="18" customHeight="1">
      <c r="A885" s="205" t="s">
        <v>1246</v>
      </c>
      <c r="B885" s="206"/>
      <c r="C885" s="4">
        <v>0</v>
      </c>
      <c r="D885" s="4">
        <v>0</v>
      </c>
      <c r="E885" s="14">
        <v>0</v>
      </c>
      <c r="F885" s="14" t="e">
        <f t="shared" si="91"/>
        <v>#DIV/0!</v>
      </c>
    </row>
    <row r="886" spans="1:6" ht="18" customHeight="1">
      <c r="A886" s="205" t="s">
        <v>1250</v>
      </c>
      <c r="B886" s="206"/>
      <c r="C886" s="4">
        <v>0</v>
      </c>
      <c r="D886" s="4">
        <v>0</v>
      </c>
      <c r="E886" s="14">
        <v>0</v>
      </c>
      <c r="F886" s="14" t="e">
        <f t="shared" si="91"/>
        <v>#DIV/0!</v>
      </c>
    </row>
    <row r="887" spans="1:6" ht="18" customHeight="1">
      <c r="A887" s="205" t="s">
        <v>1247</v>
      </c>
      <c r="B887" s="206"/>
      <c r="C887" s="4">
        <v>0</v>
      </c>
      <c r="D887" s="4">
        <v>0</v>
      </c>
      <c r="E887" s="14">
        <v>0</v>
      </c>
      <c r="F887" s="14" t="e">
        <f t="shared" si="91"/>
        <v>#DIV/0!</v>
      </c>
    </row>
    <row r="888" spans="1:6" ht="18" customHeight="1">
      <c r="A888" s="205" t="s">
        <v>1248</v>
      </c>
      <c r="B888" s="206"/>
      <c r="C888" s="4">
        <v>0</v>
      </c>
      <c r="D888" s="4">
        <v>0</v>
      </c>
      <c r="E888" s="14">
        <v>0</v>
      </c>
      <c r="F888" s="14" t="e">
        <f t="shared" si="91"/>
        <v>#DIV/0!</v>
      </c>
    </row>
    <row r="889" spans="1:6" ht="18" customHeight="1">
      <c r="A889" s="205" t="s">
        <v>1253</v>
      </c>
      <c r="B889" s="206"/>
      <c r="C889" s="4">
        <v>0</v>
      </c>
      <c r="D889" s="4">
        <v>0</v>
      </c>
      <c r="E889" s="14">
        <v>0</v>
      </c>
      <c r="F889" s="14" t="e">
        <f t="shared" si="91"/>
        <v>#DIV/0!</v>
      </c>
    </row>
    <row r="890" spans="1:6" ht="21" customHeight="1">
      <c r="A890" s="41" t="s">
        <v>618</v>
      </c>
      <c r="B890" s="3" t="s">
        <v>620</v>
      </c>
      <c r="C890" s="4">
        <f>C891</f>
        <v>75000</v>
      </c>
      <c r="D890" s="4">
        <f>D891</f>
        <v>75000</v>
      </c>
      <c r="E890" s="14">
        <f>E891</f>
        <v>24125</v>
      </c>
      <c r="F890" s="14">
        <f t="shared" si="89"/>
        <v>32.166666666666664</v>
      </c>
    </row>
    <row r="891" spans="1:6" ht="18" customHeight="1">
      <c r="A891" s="41" t="s">
        <v>619</v>
      </c>
      <c r="B891" s="3" t="s">
        <v>621</v>
      </c>
      <c r="C891" s="4">
        <v>75000</v>
      </c>
      <c r="D891" s="4">
        <v>75000</v>
      </c>
      <c r="E891" s="14">
        <f>SUM(E892:E895)</f>
        <v>24125</v>
      </c>
      <c r="F891" s="14">
        <f t="shared" si="89"/>
        <v>32.166666666666664</v>
      </c>
    </row>
    <row r="892" spans="1:6" ht="15" customHeight="1">
      <c r="A892" s="41" t="s">
        <v>622</v>
      </c>
      <c r="B892" s="3" t="s">
        <v>627</v>
      </c>
      <c r="C892" s="4">
        <v>0</v>
      </c>
      <c r="D892" s="4">
        <v>0</v>
      </c>
      <c r="E892" s="14">
        <v>24125</v>
      </c>
      <c r="F892" s="14" t="e">
        <f t="shared" si="89"/>
        <v>#DIV/0!</v>
      </c>
    </row>
    <row r="893" spans="1:6" ht="15" customHeight="1">
      <c r="A893" s="41" t="s">
        <v>622</v>
      </c>
      <c r="B893" s="3" t="s">
        <v>628</v>
      </c>
      <c r="C893" s="4">
        <v>0</v>
      </c>
      <c r="D893" s="4">
        <v>0</v>
      </c>
      <c r="E893" s="14">
        <v>0</v>
      </c>
      <c r="F893" s="14" t="e">
        <f>E893/D893*100</f>
        <v>#DIV/0!</v>
      </c>
    </row>
    <row r="894" spans="1:6" ht="15" customHeight="1">
      <c r="A894" s="41" t="s">
        <v>625</v>
      </c>
      <c r="B894" s="3" t="s">
        <v>629</v>
      </c>
      <c r="C894" s="4">
        <v>0</v>
      </c>
      <c r="D894" s="4">
        <v>0</v>
      </c>
      <c r="E894" s="14">
        <v>0</v>
      </c>
      <c r="F894" s="14" t="e">
        <f>E894/D894*100</f>
        <v>#DIV/0!</v>
      </c>
    </row>
    <row r="895" spans="1:6" ht="15" customHeight="1">
      <c r="A895" s="41" t="s">
        <v>625</v>
      </c>
      <c r="B895" s="3" t="s">
        <v>630</v>
      </c>
      <c r="C895" s="4">
        <v>0</v>
      </c>
      <c r="D895" s="4">
        <v>0</v>
      </c>
      <c r="E895" s="14">
        <v>0</v>
      </c>
      <c r="F895" s="14" t="e">
        <f t="shared" si="89"/>
        <v>#DIV/0!</v>
      </c>
    </row>
    <row r="896" spans="1:6" ht="25.5" customHeight="1">
      <c r="A896" s="230" t="s">
        <v>977</v>
      </c>
      <c r="B896" s="231"/>
      <c r="C896" s="5">
        <f>C904</f>
        <v>1056000</v>
      </c>
      <c r="D896" s="5">
        <f>D904</f>
        <v>1056000</v>
      </c>
      <c r="E896" s="137">
        <f>E904</f>
        <v>921696.51</v>
      </c>
      <c r="F896" s="14">
        <f t="shared" si="89"/>
        <v>87.28186647727273</v>
      </c>
    </row>
    <row r="897" spans="1:6" ht="25.5" customHeight="1">
      <c r="A897" s="226" t="s">
        <v>1118</v>
      </c>
      <c r="B897" s="227"/>
      <c r="C897" s="64">
        <f>SUM(C898:C903)</f>
        <v>1056000</v>
      </c>
      <c r="D897" s="64">
        <f>SUM(D898:D903)</f>
        <v>1056000</v>
      </c>
      <c r="E897" s="135">
        <f>SUM(E898:E903)</f>
        <v>921696.51</v>
      </c>
      <c r="F897" s="14">
        <f t="shared" si="89"/>
        <v>87.28186647727273</v>
      </c>
    </row>
    <row r="898" spans="1:6" ht="18" customHeight="1">
      <c r="A898" s="205" t="s">
        <v>1040</v>
      </c>
      <c r="B898" s="206"/>
      <c r="C898" s="4">
        <v>0</v>
      </c>
      <c r="D898" s="4">
        <v>0</v>
      </c>
      <c r="E898" s="14">
        <v>0</v>
      </c>
      <c r="F898" s="14" t="e">
        <f t="shared" si="89"/>
        <v>#DIV/0!</v>
      </c>
    </row>
    <row r="899" spans="1:6" ht="18" customHeight="1">
      <c r="A899" s="205" t="s">
        <v>1246</v>
      </c>
      <c r="B899" s="206"/>
      <c r="C899" s="4">
        <v>801000</v>
      </c>
      <c r="D899" s="4">
        <v>801000</v>
      </c>
      <c r="E899" s="14">
        <v>516647.31</v>
      </c>
      <c r="F899" s="14">
        <f t="shared" si="89"/>
        <v>64.5002883895131</v>
      </c>
    </row>
    <row r="900" spans="1:6" ht="18" customHeight="1">
      <c r="A900" s="205" t="s">
        <v>1250</v>
      </c>
      <c r="B900" s="206"/>
      <c r="C900" s="4">
        <v>50000</v>
      </c>
      <c r="D900" s="4">
        <v>50000</v>
      </c>
      <c r="E900" s="14">
        <v>200000</v>
      </c>
      <c r="F900" s="14">
        <f t="shared" si="89"/>
        <v>400</v>
      </c>
    </row>
    <row r="901" spans="1:6" ht="18" customHeight="1">
      <c r="A901" s="205" t="s">
        <v>1247</v>
      </c>
      <c r="B901" s="206"/>
      <c r="C901" s="4">
        <v>205000</v>
      </c>
      <c r="D901" s="4">
        <v>205000</v>
      </c>
      <c r="E901" s="14">
        <v>205049.2</v>
      </c>
      <c r="F901" s="14">
        <f t="shared" si="89"/>
        <v>100.024</v>
      </c>
    </row>
    <row r="902" spans="1:6" ht="18" customHeight="1">
      <c r="A902" s="205" t="s">
        <v>1248</v>
      </c>
      <c r="B902" s="206"/>
      <c r="C902" s="4">
        <v>0</v>
      </c>
      <c r="D902" s="4">
        <v>0</v>
      </c>
      <c r="E902" s="14">
        <v>0</v>
      </c>
      <c r="F902" s="14" t="e">
        <f t="shared" si="89"/>
        <v>#DIV/0!</v>
      </c>
    </row>
    <row r="903" spans="1:6" ht="18" customHeight="1">
      <c r="A903" s="205" t="s">
        <v>1253</v>
      </c>
      <c r="B903" s="206"/>
      <c r="C903" s="4">
        <v>0</v>
      </c>
      <c r="D903" s="4">
        <v>0</v>
      </c>
      <c r="E903" s="14">
        <v>0</v>
      </c>
      <c r="F903" s="14" t="e">
        <f t="shared" si="89"/>
        <v>#DIV/0!</v>
      </c>
    </row>
    <row r="904" spans="1:6" ht="21" customHeight="1">
      <c r="A904" s="41">
        <v>32</v>
      </c>
      <c r="B904" s="72" t="s">
        <v>62</v>
      </c>
      <c r="C904" s="4">
        <f>C905+C908</f>
        <v>1056000</v>
      </c>
      <c r="D904" s="4">
        <f>D905+D908</f>
        <v>1056000</v>
      </c>
      <c r="E904" s="14">
        <f>E905+E908</f>
        <v>921696.51</v>
      </c>
      <c r="F904" s="14">
        <f t="shared" si="89"/>
        <v>87.28186647727273</v>
      </c>
    </row>
    <row r="905" spans="1:6" ht="18" customHeight="1">
      <c r="A905" s="41">
        <v>322</v>
      </c>
      <c r="B905" s="72" t="s">
        <v>69</v>
      </c>
      <c r="C905" s="4">
        <v>140000</v>
      </c>
      <c r="D905" s="4">
        <v>140000</v>
      </c>
      <c r="E905" s="14">
        <f>E906+E907</f>
        <v>134831.44</v>
      </c>
      <c r="F905" s="14">
        <f t="shared" si="89"/>
        <v>96.30817142857143</v>
      </c>
    </row>
    <row r="906" spans="1:6" ht="15" customHeight="1">
      <c r="A906" s="41" t="s">
        <v>274</v>
      </c>
      <c r="B906" s="72" t="s">
        <v>275</v>
      </c>
      <c r="C906" s="4">
        <v>0</v>
      </c>
      <c r="D906" s="4">
        <v>0</v>
      </c>
      <c r="E906" s="14">
        <v>95061.98</v>
      </c>
      <c r="F906" s="14" t="e">
        <f t="shared" si="89"/>
        <v>#DIV/0!</v>
      </c>
    </row>
    <row r="907" spans="1:6" ht="15" customHeight="1">
      <c r="A907" s="41">
        <v>3224</v>
      </c>
      <c r="B907" s="72" t="s">
        <v>70</v>
      </c>
      <c r="C907" s="4">
        <v>0</v>
      </c>
      <c r="D907" s="4">
        <v>0</v>
      </c>
      <c r="E907" s="14">
        <v>39769.46</v>
      </c>
      <c r="F907" s="14" t="e">
        <f t="shared" si="89"/>
        <v>#DIV/0!</v>
      </c>
    </row>
    <row r="908" spans="1:6" ht="18" customHeight="1">
      <c r="A908" s="41">
        <v>323</v>
      </c>
      <c r="B908" s="72" t="s">
        <v>71</v>
      </c>
      <c r="C908" s="4">
        <v>916000</v>
      </c>
      <c r="D908" s="4">
        <v>916000</v>
      </c>
      <c r="E908" s="14">
        <f>SUM(E909:E913)</f>
        <v>786865.07</v>
      </c>
      <c r="F908" s="14">
        <f t="shared" si="89"/>
        <v>85.90230021834061</v>
      </c>
    </row>
    <row r="909" spans="1:6" ht="15" customHeight="1">
      <c r="A909" s="41">
        <v>3232</v>
      </c>
      <c r="B909" s="72" t="s">
        <v>72</v>
      </c>
      <c r="C909" s="4">
        <v>0</v>
      </c>
      <c r="D909" s="4">
        <v>0</v>
      </c>
      <c r="E909" s="14">
        <v>574905.8</v>
      </c>
      <c r="F909" s="14" t="e">
        <f t="shared" si="89"/>
        <v>#DIV/0!</v>
      </c>
    </row>
    <row r="910" spans="1:6" ht="15" customHeight="1">
      <c r="A910" s="41" t="s">
        <v>561</v>
      </c>
      <c r="B910" s="72" t="s">
        <v>631</v>
      </c>
      <c r="C910" s="4">
        <v>0</v>
      </c>
      <c r="D910" s="4">
        <v>0</v>
      </c>
      <c r="E910" s="14">
        <v>36450.44</v>
      </c>
      <c r="F910" s="14" t="e">
        <f>E910/D910*100</f>
        <v>#DIV/0!</v>
      </c>
    </row>
    <row r="911" spans="1:6" ht="15" customHeight="1">
      <c r="A911" s="41" t="s">
        <v>600</v>
      </c>
      <c r="B911" s="72" t="s">
        <v>601</v>
      </c>
      <c r="C911" s="4">
        <v>0</v>
      </c>
      <c r="D911" s="4">
        <v>0</v>
      </c>
      <c r="E911" s="14">
        <v>5370</v>
      </c>
      <c r="F911" s="14" t="e">
        <f>E911/D911*100</f>
        <v>#DIV/0!</v>
      </c>
    </row>
    <row r="912" spans="1:6" ht="15" customHeight="1">
      <c r="A912" s="41" t="s">
        <v>34</v>
      </c>
      <c r="B912" s="72" t="s">
        <v>276</v>
      </c>
      <c r="C912" s="4">
        <v>0</v>
      </c>
      <c r="D912" s="4">
        <v>0</v>
      </c>
      <c r="E912" s="14">
        <v>139491.33</v>
      </c>
      <c r="F912" s="14" t="e">
        <f>E912/D912*100</f>
        <v>#DIV/0!</v>
      </c>
    </row>
    <row r="913" spans="1:6" ht="15" customHeight="1">
      <c r="A913" s="41" t="s">
        <v>340</v>
      </c>
      <c r="B913" s="72" t="s">
        <v>632</v>
      </c>
      <c r="C913" s="4">
        <v>0</v>
      </c>
      <c r="D913" s="4">
        <v>0</v>
      </c>
      <c r="E913" s="14">
        <v>30647.5</v>
      </c>
      <c r="F913" s="14" t="e">
        <f t="shared" si="89"/>
        <v>#DIV/0!</v>
      </c>
    </row>
    <row r="914" spans="1:6" ht="25.5" customHeight="1">
      <c r="A914" s="230" t="s">
        <v>978</v>
      </c>
      <c r="B914" s="231"/>
      <c r="C914" s="5">
        <f>C922</f>
        <v>500000</v>
      </c>
      <c r="D914" s="5">
        <f>D922</f>
        <v>500000</v>
      </c>
      <c r="E914" s="137">
        <f>E922</f>
        <v>211360.44</v>
      </c>
      <c r="F914" s="14">
        <f t="shared" si="89"/>
        <v>42.272088000000004</v>
      </c>
    </row>
    <row r="915" spans="1:6" ht="25.5" customHeight="1">
      <c r="A915" s="226" t="s">
        <v>1119</v>
      </c>
      <c r="B915" s="227"/>
      <c r="C915" s="64">
        <f>SUM(C916:C921)</f>
        <v>500000</v>
      </c>
      <c r="D915" s="64">
        <f>SUM(D916:D921)</f>
        <v>500000</v>
      </c>
      <c r="E915" s="135">
        <f>SUM(E916:E921)</f>
        <v>211360.44</v>
      </c>
      <c r="F915" s="14">
        <f t="shared" si="89"/>
        <v>42.272088000000004</v>
      </c>
    </row>
    <row r="916" spans="1:6" ht="18" customHeight="1">
      <c r="A916" s="205" t="s">
        <v>1040</v>
      </c>
      <c r="B916" s="206"/>
      <c r="C916" s="4">
        <v>0</v>
      </c>
      <c r="D916" s="4">
        <v>0</v>
      </c>
      <c r="E916" s="14">
        <v>0</v>
      </c>
      <c r="F916" s="14" t="e">
        <f t="shared" si="89"/>
        <v>#DIV/0!</v>
      </c>
    </row>
    <row r="917" spans="1:6" ht="18" customHeight="1">
      <c r="A917" s="205" t="s">
        <v>1246</v>
      </c>
      <c r="B917" s="206"/>
      <c r="C917" s="4">
        <v>300000</v>
      </c>
      <c r="D917" s="4">
        <v>300000</v>
      </c>
      <c r="E917" s="14">
        <v>111360.44</v>
      </c>
      <c r="F917" s="14">
        <f t="shared" si="89"/>
        <v>37.12014666666667</v>
      </c>
    </row>
    <row r="918" spans="1:6" ht="18" customHeight="1">
      <c r="A918" s="205" t="s">
        <v>1250</v>
      </c>
      <c r="B918" s="206"/>
      <c r="C918" s="4">
        <v>100000</v>
      </c>
      <c r="D918" s="4">
        <v>100000</v>
      </c>
      <c r="E918" s="14">
        <v>0</v>
      </c>
      <c r="F918" s="14">
        <f t="shared" si="89"/>
        <v>0</v>
      </c>
    </row>
    <row r="919" spans="1:6" ht="18" customHeight="1">
      <c r="A919" s="205" t="s">
        <v>1247</v>
      </c>
      <c r="B919" s="206"/>
      <c r="C919" s="4">
        <v>100000</v>
      </c>
      <c r="D919" s="4">
        <v>100000</v>
      </c>
      <c r="E919" s="14">
        <v>100000</v>
      </c>
      <c r="F919" s="14">
        <f t="shared" si="89"/>
        <v>100</v>
      </c>
    </row>
    <row r="920" spans="1:6" ht="18" customHeight="1">
      <c r="A920" s="205" t="s">
        <v>1248</v>
      </c>
      <c r="B920" s="206"/>
      <c r="C920" s="4">
        <v>0</v>
      </c>
      <c r="D920" s="4">
        <v>0</v>
      </c>
      <c r="E920" s="14">
        <v>0</v>
      </c>
      <c r="F920" s="14" t="e">
        <f t="shared" si="89"/>
        <v>#DIV/0!</v>
      </c>
    </row>
    <row r="921" spans="1:6" ht="18" customHeight="1">
      <c r="A921" s="205" t="s">
        <v>1253</v>
      </c>
      <c r="B921" s="206"/>
      <c r="C921" s="4">
        <v>0</v>
      </c>
      <c r="D921" s="4">
        <v>0</v>
      </c>
      <c r="E921" s="14">
        <v>0</v>
      </c>
      <c r="F921" s="14" t="e">
        <f t="shared" si="89"/>
        <v>#DIV/0!</v>
      </c>
    </row>
    <row r="922" spans="1:6" ht="21" customHeight="1">
      <c r="A922" s="41">
        <v>45</v>
      </c>
      <c r="B922" s="72" t="s">
        <v>74</v>
      </c>
      <c r="C922" s="4">
        <f aca="true" t="shared" si="92" ref="C922:E923">C923</f>
        <v>500000</v>
      </c>
      <c r="D922" s="4">
        <f t="shared" si="92"/>
        <v>500000</v>
      </c>
      <c r="E922" s="14">
        <f t="shared" si="92"/>
        <v>211360.44</v>
      </c>
      <c r="F922" s="14">
        <f t="shared" si="89"/>
        <v>42.272088000000004</v>
      </c>
    </row>
    <row r="923" spans="1:6" ht="18" customHeight="1">
      <c r="A923" s="41">
        <v>451</v>
      </c>
      <c r="B923" s="72" t="s">
        <v>75</v>
      </c>
      <c r="C923" s="4">
        <v>500000</v>
      </c>
      <c r="D923" s="4">
        <v>500000</v>
      </c>
      <c r="E923" s="14">
        <f t="shared" si="92"/>
        <v>211360.44</v>
      </c>
      <c r="F923" s="14">
        <f t="shared" si="89"/>
        <v>42.272088000000004</v>
      </c>
    </row>
    <row r="924" spans="1:6" ht="15" customHeight="1">
      <c r="A924" s="41">
        <v>4511</v>
      </c>
      <c r="B924" s="72" t="s">
        <v>330</v>
      </c>
      <c r="C924" s="4">
        <v>0</v>
      </c>
      <c r="D924" s="4">
        <v>0</v>
      </c>
      <c r="E924" s="14">
        <v>211360.44</v>
      </c>
      <c r="F924" s="14" t="e">
        <f t="shared" si="89"/>
        <v>#DIV/0!</v>
      </c>
    </row>
    <row r="925" spans="1:6" ht="25.5" customHeight="1">
      <c r="A925" s="230" t="s">
        <v>979</v>
      </c>
      <c r="B925" s="231"/>
      <c r="C925" s="5">
        <f>C933+C937</f>
        <v>200000</v>
      </c>
      <c r="D925" s="5">
        <f>D933+D937</f>
        <v>200000</v>
      </c>
      <c r="E925" s="137">
        <f>E933+E937</f>
        <v>21625</v>
      </c>
      <c r="F925" s="14">
        <f t="shared" si="89"/>
        <v>10.8125</v>
      </c>
    </row>
    <row r="926" spans="1:6" ht="25.5" customHeight="1">
      <c r="A926" s="226" t="s">
        <v>1120</v>
      </c>
      <c r="B926" s="227"/>
      <c r="C926" s="64">
        <f>SUM(C927:C932)</f>
        <v>200000</v>
      </c>
      <c r="D926" s="64">
        <f>SUM(D927:D932)</f>
        <v>200000</v>
      </c>
      <c r="E926" s="135">
        <f>SUM(E927:E932)</f>
        <v>21625</v>
      </c>
      <c r="F926" s="14">
        <f aca="true" t="shared" si="93" ref="F926:F932">E926/D926*100</f>
        <v>10.8125</v>
      </c>
    </row>
    <row r="927" spans="1:6" ht="18" customHeight="1">
      <c r="A927" s="205" t="s">
        <v>1040</v>
      </c>
      <c r="B927" s="206"/>
      <c r="C927" s="4">
        <v>0</v>
      </c>
      <c r="D927" s="4">
        <v>0</v>
      </c>
      <c r="E927" s="14">
        <v>0</v>
      </c>
      <c r="F927" s="14" t="e">
        <f t="shared" si="93"/>
        <v>#DIV/0!</v>
      </c>
    </row>
    <row r="928" spans="1:6" ht="18" customHeight="1">
      <c r="A928" s="205" t="s">
        <v>1246</v>
      </c>
      <c r="B928" s="206"/>
      <c r="C928" s="4">
        <v>100000</v>
      </c>
      <c r="D928" s="4">
        <v>100000</v>
      </c>
      <c r="E928" s="14">
        <v>21625</v>
      </c>
      <c r="F928" s="14">
        <f t="shared" si="93"/>
        <v>21.625</v>
      </c>
    </row>
    <row r="929" spans="1:6" ht="18" customHeight="1">
      <c r="A929" s="205" t="s">
        <v>1250</v>
      </c>
      <c r="B929" s="206"/>
      <c r="C929" s="4">
        <v>0</v>
      </c>
      <c r="D929" s="4">
        <v>0</v>
      </c>
      <c r="E929" s="14">
        <v>0</v>
      </c>
      <c r="F929" s="14" t="e">
        <f t="shared" si="93"/>
        <v>#DIV/0!</v>
      </c>
    </row>
    <row r="930" spans="1:6" ht="18" customHeight="1">
      <c r="A930" s="205" t="s">
        <v>1247</v>
      </c>
      <c r="B930" s="206"/>
      <c r="C930" s="4">
        <v>100000</v>
      </c>
      <c r="D930" s="4">
        <v>100000</v>
      </c>
      <c r="E930" s="14">
        <v>0</v>
      </c>
      <c r="F930" s="14">
        <f t="shared" si="93"/>
        <v>0</v>
      </c>
    </row>
    <row r="931" spans="1:6" ht="18" customHeight="1">
      <c r="A931" s="205" t="s">
        <v>1248</v>
      </c>
      <c r="B931" s="206"/>
      <c r="C931" s="4">
        <v>0</v>
      </c>
      <c r="D931" s="4">
        <v>0</v>
      </c>
      <c r="E931" s="14">
        <v>0</v>
      </c>
      <c r="F931" s="14" t="e">
        <f t="shared" si="93"/>
        <v>#DIV/0!</v>
      </c>
    </row>
    <row r="932" spans="1:6" ht="18" customHeight="1">
      <c r="A932" s="205" t="s">
        <v>1253</v>
      </c>
      <c r="B932" s="206"/>
      <c r="C932" s="4">
        <v>0</v>
      </c>
      <c r="D932" s="4">
        <v>0</v>
      </c>
      <c r="E932" s="14">
        <v>0</v>
      </c>
      <c r="F932" s="14" t="e">
        <f t="shared" si="93"/>
        <v>#DIV/0!</v>
      </c>
    </row>
    <row r="933" spans="1:6" ht="22.5" customHeight="1">
      <c r="A933" s="65">
        <v>3</v>
      </c>
      <c r="B933" s="66" t="s">
        <v>16</v>
      </c>
      <c r="C933" s="67">
        <f aca="true" t="shared" si="94" ref="C933:E935">C934</f>
        <v>0</v>
      </c>
      <c r="D933" s="67">
        <f t="shared" si="94"/>
        <v>0</v>
      </c>
      <c r="E933" s="85">
        <f t="shared" si="94"/>
        <v>0</v>
      </c>
      <c r="F933" s="14" t="e">
        <f t="shared" si="89"/>
        <v>#DIV/0!</v>
      </c>
    </row>
    <row r="934" spans="1:6" ht="21" customHeight="1">
      <c r="A934" s="41">
        <v>32</v>
      </c>
      <c r="B934" s="68" t="s">
        <v>42</v>
      </c>
      <c r="C934" s="4">
        <f t="shared" si="94"/>
        <v>0</v>
      </c>
      <c r="D934" s="4">
        <f t="shared" si="94"/>
        <v>0</v>
      </c>
      <c r="E934" s="14">
        <f t="shared" si="94"/>
        <v>0</v>
      </c>
      <c r="F934" s="14" t="e">
        <f t="shared" si="89"/>
        <v>#DIV/0!</v>
      </c>
    </row>
    <row r="935" spans="1:6" ht="17.25" customHeight="1">
      <c r="A935" s="41">
        <v>322</v>
      </c>
      <c r="B935" s="68" t="s">
        <v>46</v>
      </c>
      <c r="C935" s="4">
        <v>0</v>
      </c>
      <c r="D935" s="4">
        <v>0</v>
      </c>
      <c r="E935" s="14">
        <f t="shared" si="94"/>
        <v>0</v>
      </c>
      <c r="F935" s="14" t="e">
        <f t="shared" si="89"/>
        <v>#DIV/0!</v>
      </c>
    </row>
    <row r="936" spans="1:6" ht="15" customHeight="1">
      <c r="A936" s="41">
        <v>3225</v>
      </c>
      <c r="B936" s="68" t="s">
        <v>50</v>
      </c>
      <c r="C936" s="4">
        <v>0</v>
      </c>
      <c r="D936" s="4">
        <v>0</v>
      </c>
      <c r="E936" s="14">
        <v>0</v>
      </c>
      <c r="F936" s="14" t="e">
        <f t="shared" si="89"/>
        <v>#DIV/0!</v>
      </c>
    </row>
    <row r="937" spans="1:6" ht="22.5" customHeight="1">
      <c r="A937" s="65">
        <v>4</v>
      </c>
      <c r="B937" s="73" t="s">
        <v>73</v>
      </c>
      <c r="C937" s="67">
        <f aca="true" t="shared" si="95" ref="C937:E938">C938</f>
        <v>200000</v>
      </c>
      <c r="D937" s="67">
        <f t="shared" si="95"/>
        <v>200000</v>
      </c>
      <c r="E937" s="85">
        <f t="shared" si="95"/>
        <v>21625</v>
      </c>
      <c r="F937" s="14">
        <f t="shared" si="89"/>
        <v>10.8125</v>
      </c>
    </row>
    <row r="938" spans="1:6" ht="21" customHeight="1">
      <c r="A938" s="41" t="s">
        <v>294</v>
      </c>
      <c r="B938" s="72" t="s">
        <v>295</v>
      </c>
      <c r="C938" s="4">
        <f t="shared" si="95"/>
        <v>200000</v>
      </c>
      <c r="D938" s="4">
        <f t="shared" si="95"/>
        <v>200000</v>
      </c>
      <c r="E938" s="14">
        <f t="shared" si="95"/>
        <v>21625</v>
      </c>
      <c r="F938" s="14">
        <f t="shared" si="89"/>
        <v>10.8125</v>
      </c>
    </row>
    <row r="939" spans="1:6" ht="18" customHeight="1">
      <c r="A939" s="41" t="s">
        <v>166</v>
      </c>
      <c r="B939" s="72" t="s">
        <v>167</v>
      </c>
      <c r="C939" s="4">
        <v>200000</v>
      </c>
      <c r="D939" s="4">
        <v>200000</v>
      </c>
      <c r="E939" s="14">
        <f>E941+E940</f>
        <v>21625</v>
      </c>
      <c r="F939" s="14">
        <f t="shared" si="89"/>
        <v>10.8125</v>
      </c>
    </row>
    <row r="940" spans="1:6" ht="15" customHeight="1">
      <c r="A940" s="41" t="s">
        <v>1010</v>
      </c>
      <c r="B940" s="72" t="s">
        <v>1011</v>
      </c>
      <c r="C940" s="4">
        <v>0</v>
      </c>
      <c r="D940" s="4">
        <v>0</v>
      </c>
      <c r="E940" s="14">
        <v>0</v>
      </c>
      <c r="F940" s="14" t="e">
        <f>E940/D940*100</f>
        <v>#DIV/0!</v>
      </c>
    </row>
    <row r="941" spans="1:6" ht="15" customHeight="1">
      <c r="A941" s="41" t="s">
        <v>168</v>
      </c>
      <c r="B941" s="72" t="s">
        <v>296</v>
      </c>
      <c r="C941" s="4">
        <v>0</v>
      </c>
      <c r="D941" s="4">
        <v>0</v>
      </c>
      <c r="E941" s="14">
        <v>21625</v>
      </c>
      <c r="F941" s="14" t="e">
        <f t="shared" si="89"/>
        <v>#DIV/0!</v>
      </c>
    </row>
    <row r="942" spans="1:6" ht="25.5" customHeight="1">
      <c r="A942" s="230" t="s">
        <v>980</v>
      </c>
      <c r="B942" s="231"/>
      <c r="C942" s="5">
        <f>C950</f>
        <v>663000</v>
      </c>
      <c r="D942" s="5">
        <f>D950</f>
        <v>663000</v>
      </c>
      <c r="E942" s="137">
        <f>E950</f>
        <v>32235.5</v>
      </c>
      <c r="F942" s="14">
        <f aca="true" t="shared" si="96" ref="F942:F969">E942/D942*100</f>
        <v>4.862066365007541</v>
      </c>
    </row>
    <row r="943" spans="1:6" ht="25.5" customHeight="1">
      <c r="A943" s="226" t="s">
        <v>1121</v>
      </c>
      <c r="B943" s="227"/>
      <c r="C943" s="64">
        <f>SUM(C944:C949)</f>
        <v>663000</v>
      </c>
      <c r="D943" s="64">
        <f>SUM(D944:D949)</f>
        <v>663000</v>
      </c>
      <c r="E943" s="135">
        <f>SUM(E944:E949)</f>
        <v>32235.5</v>
      </c>
      <c r="F943" s="14">
        <f t="shared" si="96"/>
        <v>4.862066365007541</v>
      </c>
    </row>
    <row r="944" spans="1:6" ht="18" customHeight="1">
      <c r="A944" s="205" t="s">
        <v>1040</v>
      </c>
      <c r="B944" s="206"/>
      <c r="C944" s="4">
        <v>0</v>
      </c>
      <c r="D944" s="4">
        <v>0</v>
      </c>
      <c r="E944" s="14">
        <v>0</v>
      </c>
      <c r="F944" s="14" t="e">
        <f t="shared" si="96"/>
        <v>#DIV/0!</v>
      </c>
    </row>
    <row r="945" spans="1:6" ht="18" customHeight="1">
      <c r="A945" s="205" t="s">
        <v>1246</v>
      </c>
      <c r="B945" s="206"/>
      <c r="C945" s="4">
        <v>583000</v>
      </c>
      <c r="D945" s="4">
        <v>583000</v>
      </c>
      <c r="E945" s="14">
        <v>0</v>
      </c>
      <c r="F945" s="14">
        <f t="shared" si="96"/>
        <v>0</v>
      </c>
    </row>
    <row r="946" spans="1:6" ht="18" customHeight="1">
      <c r="A946" s="205" t="s">
        <v>1250</v>
      </c>
      <c r="B946" s="206"/>
      <c r="C946" s="4">
        <v>0</v>
      </c>
      <c r="D946" s="4">
        <v>0</v>
      </c>
      <c r="E946" s="14">
        <v>0</v>
      </c>
      <c r="F946" s="14" t="e">
        <f t="shared" si="96"/>
        <v>#DIV/0!</v>
      </c>
    </row>
    <row r="947" spans="1:6" ht="18" customHeight="1">
      <c r="A947" s="205" t="s">
        <v>1247</v>
      </c>
      <c r="B947" s="206"/>
      <c r="C947" s="4">
        <v>80000</v>
      </c>
      <c r="D947" s="4">
        <v>80000</v>
      </c>
      <c r="E947" s="14">
        <v>32235.5</v>
      </c>
      <c r="F947" s="14">
        <f t="shared" si="96"/>
        <v>40.294375</v>
      </c>
    </row>
    <row r="948" spans="1:6" ht="18" customHeight="1">
      <c r="A948" s="205" t="s">
        <v>1248</v>
      </c>
      <c r="B948" s="206"/>
      <c r="C948" s="4">
        <v>0</v>
      </c>
      <c r="D948" s="4">
        <v>0</v>
      </c>
      <c r="E948" s="14">
        <v>0</v>
      </c>
      <c r="F948" s="14" t="e">
        <f t="shared" si="96"/>
        <v>#DIV/0!</v>
      </c>
    </row>
    <row r="949" spans="1:6" ht="18" customHeight="1">
      <c r="A949" s="205" t="s">
        <v>1253</v>
      </c>
      <c r="B949" s="206"/>
      <c r="C949" s="4">
        <v>0</v>
      </c>
      <c r="D949" s="4">
        <v>0</v>
      </c>
      <c r="E949" s="14">
        <v>0</v>
      </c>
      <c r="F949" s="14" t="e">
        <f t="shared" si="96"/>
        <v>#DIV/0!</v>
      </c>
    </row>
    <row r="950" spans="1:6" ht="21" customHeight="1">
      <c r="A950" s="41">
        <v>45</v>
      </c>
      <c r="B950" s="72" t="s">
        <v>74</v>
      </c>
      <c r="C950" s="4">
        <f aca="true" t="shared" si="97" ref="C950:E951">C951</f>
        <v>663000</v>
      </c>
      <c r="D950" s="4">
        <f t="shared" si="97"/>
        <v>663000</v>
      </c>
      <c r="E950" s="14">
        <f t="shared" si="97"/>
        <v>32235.5</v>
      </c>
      <c r="F950" s="14">
        <f t="shared" si="96"/>
        <v>4.862066365007541</v>
      </c>
    </row>
    <row r="951" spans="1:6" ht="18" customHeight="1">
      <c r="A951" s="41">
        <v>451</v>
      </c>
      <c r="B951" s="72" t="s">
        <v>75</v>
      </c>
      <c r="C951" s="4">
        <v>663000</v>
      </c>
      <c r="D951" s="4">
        <v>663000</v>
      </c>
      <c r="E951" s="14">
        <f t="shared" si="97"/>
        <v>32235.5</v>
      </c>
      <c r="F951" s="14">
        <f t="shared" si="96"/>
        <v>4.862066365007541</v>
      </c>
    </row>
    <row r="952" spans="1:6" ht="15" customHeight="1">
      <c r="A952" s="41">
        <v>4511</v>
      </c>
      <c r="B952" s="72" t="s">
        <v>633</v>
      </c>
      <c r="C952" s="4">
        <v>0</v>
      </c>
      <c r="D952" s="4">
        <v>0</v>
      </c>
      <c r="E952" s="14">
        <v>32235.5</v>
      </c>
      <c r="F952" s="14" t="e">
        <f t="shared" si="96"/>
        <v>#DIV/0!</v>
      </c>
    </row>
    <row r="953" spans="1:6" ht="25.5" customHeight="1">
      <c r="A953" s="230" t="s">
        <v>981</v>
      </c>
      <c r="B953" s="231"/>
      <c r="C953" s="5">
        <f>C954+C966</f>
        <v>0</v>
      </c>
      <c r="D953" s="5">
        <f>D954+D966</f>
        <v>0</v>
      </c>
      <c r="E953" s="137">
        <f>E954+E966</f>
        <v>0</v>
      </c>
      <c r="F953" s="14" t="e">
        <f t="shared" si="96"/>
        <v>#DIV/0!</v>
      </c>
    </row>
    <row r="954" spans="1:6" s="86" customFormat="1" ht="22.5" customHeight="1">
      <c r="A954" s="65">
        <v>3</v>
      </c>
      <c r="B954" s="80" t="s">
        <v>57</v>
      </c>
      <c r="C954" s="67">
        <f>C955+C961</f>
        <v>0</v>
      </c>
      <c r="D954" s="67">
        <f>D955+D961</f>
        <v>0</v>
      </c>
      <c r="E954" s="85">
        <f>E955+E961</f>
        <v>0</v>
      </c>
      <c r="F954" s="85" t="e">
        <f t="shared" si="96"/>
        <v>#DIV/0!</v>
      </c>
    </row>
    <row r="955" spans="1:6" ht="21" customHeight="1">
      <c r="A955" s="41">
        <v>31</v>
      </c>
      <c r="B955" s="76" t="s">
        <v>123</v>
      </c>
      <c r="C955" s="4">
        <f>C956+C958</f>
        <v>0</v>
      </c>
      <c r="D955" s="4">
        <f>D956+D958</f>
        <v>0</v>
      </c>
      <c r="E955" s="14">
        <f>E956+E958</f>
        <v>0</v>
      </c>
      <c r="F955" s="14" t="e">
        <f t="shared" si="96"/>
        <v>#DIV/0!</v>
      </c>
    </row>
    <row r="956" spans="1:6" ht="18" customHeight="1">
      <c r="A956" s="41">
        <v>311</v>
      </c>
      <c r="B956" s="76" t="s">
        <v>326</v>
      </c>
      <c r="C956" s="4">
        <f>C957</f>
        <v>0</v>
      </c>
      <c r="D956" s="4">
        <f>D957</f>
        <v>0</v>
      </c>
      <c r="E956" s="14">
        <f>E957</f>
        <v>0</v>
      </c>
      <c r="F956" s="14" t="e">
        <f t="shared" si="96"/>
        <v>#DIV/0!</v>
      </c>
    </row>
    <row r="957" spans="1:6" ht="15" customHeight="1">
      <c r="A957" s="41">
        <v>3111</v>
      </c>
      <c r="B957" s="76" t="s">
        <v>124</v>
      </c>
      <c r="C957" s="4">
        <v>0</v>
      </c>
      <c r="D957" s="4">
        <v>0</v>
      </c>
      <c r="E957" s="14">
        <v>0</v>
      </c>
      <c r="F957" s="14" t="e">
        <f t="shared" si="96"/>
        <v>#DIV/0!</v>
      </c>
    </row>
    <row r="958" spans="1:6" ht="18" customHeight="1">
      <c r="A958" s="41">
        <v>313</v>
      </c>
      <c r="B958" s="76" t="s">
        <v>127</v>
      </c>
      <c r="C958" s="4">
        <f>SUM(C959:C960)</f>
        <v>0</v>
      </c>
      <c r="D958" s="4">
        <f>SUM(D959:D960)</f>
        <v>0</v>
      </c>
      <c r="E958" s="14">
        <f>SUM(E959:E960)</f>
        <v>0</v>
      </c>
      <c r="F958" s="14" t="e">
        <f t="shared" si="96"/>
        <v>#DIV/0!</v>
      </c>
    </row>
    <row r="959" spans="1:6" ht="15" customHeight="1">
      <c r="A959" s="41">
        <v>3132</v>
      </c>
      <c r="B959" s="72" t="s">
        <v>343</v>
      </c>
      <c r="C959" s="4">
        <v>0</v>
      </c>
      <c r="D959" s="4">
        <v>0</v>
      </c>
      <c r="E959" s="14">
        <v>0</v>
      </c>
      <c r="F959" s="14" t="e">
        <f t="shared" si="96"/>
        <v>#DIV/0!</v>
      </c>
    </row>
    <row r="960" spans="1:6" ht="15" customHeight="1">
      <c r="A960" s="41">
        <v>3133</v>
      </c>
      <c r="B960" s="72" t="s">
        <v>344</v>
      </c>
      <c r="C960" s="4">
        <v>0</v>
      </c>
      <c r="D960" s="4">
        <v>0</v>
      </c>
      <c r="E960" s="14">
        <v>0</v>
      </c>
      <c r="F960" s="14" t="e">
        <f t="shared" si="96"/>
        <v>#DIV/0!</v>
      </c>
    </row>
    <row r="961" spans="1:6" ht="21" customHeight="1">
      <c r="A961" s="41">
        <v>32</v>
      </c>
      <c r="B961" s="76" t="s">
        <v>273</v>
      </c>
      <c r="C961" s="4">
        <f>C962+C964</f>
        <v>0</v>
      </c>
      <c r="D961" s="4">
        <f>D962+D964</f>
        <v>0</v>
      </c>
      <c r="E961" s="14">
        <f>E962+E964</f>
        <v>0</v>
      </c>
      <c r="F961" s="14" t="e">
        <f t="shared" si="96"/>
        <v>#DIV/0!</v>
      </c>
    </row>
    <row r="962" spans="1:6" ht="18" customHeight="1">
      <c r="A962" s="83">
        <v>321</v>
      </c>
      <c r="B962" s="76" t="s">
        <v>143</v>
      </c>
      <c r="C962" s="4">
        <f>C963</f>
        <v>0</v>
      </c>
      <c r="D962" s="4">
        <f>D963</f>
        <v>0</v>
      </c>
      <c r="E962" s="14">
        <f>E963</f>
        <v>0</v>
      </c>
      <c r="F962" s="14" t="e">
        <f t="shared" si="96"/>
        <v>#DIV/0!</v>
      </c>
    </row>
    <row r="963" spans="1:6" ht="15" customHeight="1">
      <c r="A963" s="83">
        <v>3212</v>
      </c>
      <c r="B963" s="76" t="s">
        <v>145</v>
      </c>
      <c r="C963" s="4">
        <v>0</v>
      </c>
      <c r="D963" s="4">
        <v>0</v>
      </c>
      <c r="E963" s="14">
        <v>0</v>
      </c>
      <c r="F963" s="14" t="e">
        <f t="shared" si="96"/>
        <v>#DIV/0!</v>
      </c>
    </row>
    <row r="964" spans="1:6" ht="18" customHeight="1">
      <c r="A964" s="41" t="s">
        <v>134</v>
      </c>
      <c r="B964" s="76" t="s">
        <v>0</v>
      </c>
      <c r="C964" s="4">
        <f>C965</f>
        <v>0</v>
      </c>
      <c r="D964" s="4">
        <f>D965</f>
        <v>0</v>
      </c>
      <c r="E964" s="14">
        <f>E965</f>
        <v>0</v>
      </c>
      <c r="F964" s="14" t="e">
        <f t="shared" si="96"/>
        <v>#DIV/0!</v>
      </c>
    </row>
    <row r="965" spans="1:6" ht="15" customHeight="1">
      <c r="A965" s="41" t="s">
        <v>34</v>
      </c>
      <c r="B965" s="76" t="s">
        <v>276</v>
      </c>
      <c r="C965" s="4">
        <v>0</v>
      </c>
      <c r="D965" s="4">
        <v>0</v>
      </c>
      <c r="E965" s="14">
        <v>0</v>
      </c>
      <c r="F965" s="14" t="e">
        <f t="shared" si="96"/>
        <v>#DIV/0!</v>
      </c>
    </row>
    <row r="966" spans="1:6" ht="22.5" customHeight="1">
      <c r="A966" s="65">
        <v>4</v>
      </c>
      <c r="B966" s="73" t="s">
        <v>73</v>
      </c>
      <c r="C966" s="67">
        <f aca="true" t="shared" si="98" ref="C966:E968">C967</f>
        <v>0</v>
      </c>
      <c r="D966" s="67">
        <f t="shared" si="98"/>
        <v>0</v>
      </c>
      <c r="E966" s="85">
        <f t="shared" si="98"/>
        <v>0</v>
      </c>
      <c r="F966" s="14" t="e">
        <f t="shared" si="96"/>
        <v>#DIV/0!</v>
      </c>
    </row>
    <row r="967" spans="1:6" ht="21" customHeight="1">
      <c r="A967" s="41">
        <v>45</v>
      </c>
      <c r="B967" s="72" t="s">
        <v>74</v>
      </c>
      <c r="C967" s="4">
        <f t="shared" si="98"/>
        <v>0</v>
      </c>
      <c r="D967" s="4">
        <f t="shared" si="98"/>
        <v>0</v>
      </c>
      <c r="E967" s="14">
        <f t="shared" si="98"/>
        <v>0</v>
      </c>
      <c r="F967" s="14" t="e">
        <f t="shared" si="96"/>
        <v>#DIV/0!</v>
      </c>
    </row>
    <row r="968" spans="1:6" ht="18" customHeight="1">
      <c r="A968" s="41">
        <v>451</v>
      </c>
      <c r="B968" s="72" t="s">
        <v>75</v>
      </c>
      <c r="C968" s="4">
        <f t="shared" si="98"/>
        <v>0</v>
      </c>
      <c r="D968" s="4">
        <f t="shared" si="98"/>
        <v>0</v>
      </c>
      <c r="E968" s="14">
        <f t="shared" si="98"/>
        <v>0</v>
      </c>
      <c r="F968" s="14" t="e">
        <f t="shared" si="96"/>
        <v>#DIV/0!</v>
      </c>
    </row>
    <row r="969" spans="1:6" ht="15" customHeight="1">
      <c r="A969" s="41">
        <v>4511</v>
      </c>
      <c r="B969" s="72" t="s">
        <v>749</v>
      </c>
      <c r="C969" s="4">
        <v>0</v>
      </c>
      <c r="D969" s="4">
        <v>0</v>
      </c>
      <c r="E969" s="14">
        <v>0</v>
      </c>
      <c r="F969" s="14" t="e">
        <f t="shared" si="96"/>
        <v>#DIV/0!</v>
      </c>
    </row>
    <row r="970" spans="1:6" ht="25.5" customHeight="1">
      <c r="A970" s="230" t="s">
        <v>1123</v>
      </c>
      <c r="B970" s="231"/>
      <c r="C970" s="5">
        <f>C978</f>
        <v>1300000</v>
      </c>
      <c r="D970" s="5">
        <f>D978</f>
        <v>1300000</v>
      </c>
      <c r="E970" s="137">
        <f>E978</f>
        <v>879775.35</v>
      </c>
      <c r="F970" s="14">
        <f>E970/D970*100</f>
        <v>67.67502692307691</v>
      </c>
    </row>
    <row r="971" spans="1:6" ht="25.5" customHeight="1">
      <c r="A971" s="226" t="s">
        <v>1122</v>
      </c>
      <c r="B971" s="227"/>
      <c r="C971" s="64">
        <f>SUM(C972:C977)</f>
        <v>1300000</v>
      </c>
      <c r="D971" s="64">
        <f>SUM(D972:D977)</f>
        <v>1300000</v>
      </c>
      <c r="E971" s="135">
        <f>SUM(E972:E977)</f>
        <v>879775.35</v>
      </c>
      <c r="F971" s="14">
        <f aca="true" t="shared" si="99" ref="F971:F977">E971/D971*100</f>
        <v>67.67502692307691</v>
      </c>
    </row>
    <row r="972" spans="1:6" ht="18" customHeight="1">
      <c r="A972" s="205" t="s">
        <v>1040</v>
      </c>
      <c r="B972" s="206"/>
      <c r="C972" s="4">
        <v>0</v>
      </c>
      <c r="D972" s="4">
        <v>0</v>
      </c>
      <c r="E972" s="14">
        <v>0</v>
      </c>
      <c r="F972" s="14" t="e">
        <f t="shared" si="99"/>
        <v>#DIV/0!</v>
      </c>
    </row>
    <row r="973" spans="1:6" ht="18" customHeight="1">
      <c r="A973" s="205" t="s">
        <v>1246</v>
      </c>
      <c r="B973" s="206"/>
      <c r="C973" s="4">
        <v>1050000</v>
      </c>
      <c r="D973" s="4">
        <v>1050000</v>
      </c>
      <c r="E973" s="14">
        <v>665697.57</v>
      </c>
      <c r="F973" s="14">
        <f t="shared" si="99"/>
        <v>63.399768571428574</v>
      </c>
    </row>
    <row r="974" spans="1:6" ht="18" customHeight="1">
      <c r="A974" s="205" t="s">
        <v>1250</v>
      </c>
      <c r="B974" s="206"/>
      <c r="C974" s="4">
        <v>100000</v>
      </c>
      <c r="D974" s="4">
        <v>100000</v>
      </c>
      <c r="E974" s="14">
        <v>126827.78</v>
      </c>
      <c r="F974" s="14">
        <f t="shared" si="99"/>
        <v>126.82777999999999</v>
      </c>
    </row>
    <row r="975" spans="1:6" ht="18" customHeight="1">
      <c r="A975" s="205" t="s">
        <v>1247</v>
      </c>
      <c r="B975" s="206"/>
      <c r="C975" s="4">
        <v>150000</v>
      </c>
      <c r="D975" s="4">
        <v>150000</v>
      </c>
      <c r="E975" s="14">
        <v>87250</v>
      </c>
      <c r="F975" s="14">
        <f t="shared" si="99"/>
        <v>58.166666666666664</v>
      </c>
    </row>
    <row r="976" spans="1:6" ht="18" customHeight="1">
      <c r="A976" s="205" t="s">
        <v>1248</v>
      </c>
      <c r="B976" s="206"/>
      <c r="C976" s="4">
        <v>0</v>
      </c>
      <c r="D976" s="4">
        <v>0</v>
      </c>
      <c r="E976" s="14">
        <v>0</v>
      </c>
      <c r="F976" s="14" t="e">
        <f t="shared" si="99"/>
        <v>#DIV/0!</v>
      </c>
    </row>
    <row r="977" spans="1:6" ht="18" customHeight="1">
      <c r="A977" s="205" t="s">
        <v>1253</v>
      </c>
      <c r="B977" s="206"/>
      <c r="C977" s="4">
        <v>0</v>
      </c>
      <c r="D977" s="4">
        <v>0</v>
      </c>
      <c r="E977" s="14">
        <v>0</v>
      </c>
      <c r="F977" s="14" t="e">
        <f t="shared" si="99"/>
        <v>#DIV/0!</v>
      </c>
    </row>
    <row r="978" spans="1:6" ht="21" customHeight="1">
      <c r="A978" s="41">
        <v>45</v>
      </c>
      <c r="B978" s="72" t="s">
        <v>74</v>
      </c>
      <c r="C978" s="4">
        <f aca="true" t="shared" si="100" ref="C978:E979">C979</f>
        <v>1300000</v>
      </c>
      <c r="D978" s="4">
        <f t="shared" si="100"/>
        <v>1300000</v>
      </c>
      <c r="E978" s="14">
        <f t="shared" si="100"/>
        <v>879775.35</v>
      </c>
      <c r="F978" s="14">
        <f>E978/D978*100</f>
        <v>67.67502692307691</v>
      </c>
    </row>
    <row r="979" spans="1:6" ht="18" customHeight="1">
      <c r="A979" s="41">
        <v>451</v>
      </c>
      <c r="B979" s="72" t="s">
        <v>75</v>
      </c>
      <c r="C979" s="4">
        <v>1300000</v>
      </c>
      <c r="D979" s="4">
        <v>1300000</v>
      </c>
      <c r="E979" s="14">
        <f t="shared" si="100"/>
        <v>879775.35</v>
      </c>
      <c r="F979" s="14">
        <f>E979/D979*100</f>
        <v>67.67502692307691</v>
      </c>
    </row>
    <row r="980" spans="1:6" ht="15" customHeight="1">
      <c r="A980" s="41">
        <v>4511</v>
      </c>
      <c r="B980" s="72" t="s">
        <v>982</v>
      </c>
      <c r="C980" s="4">
        <v>0</v>
      </c>
      <c r="D980" s="4">
        <v>0</v>
      </c>
      <c r="E980" s="14">
        <v>879775.35</v>
      </c>
      <c r="F980" s="14" t="e">
        <f>E980/D980*100</f>
        <v>#DIV/0!</v>
      </c>
    </row>
    <row r="981" spans="1:6" ht="30" customHeight="1">
      <c r="A981" s="257" t="s">
        <v>983</v>
      </c>
      <c r="B981" s="258"/>
      <c r="C981" s="63">
        <f>C982</f>
        <v>120000</v>
      </c>
      <c r="D981" s="63">
        <f>D982</f>
        <v>120000</v>
      </c>
      <c r="E981" s="134">
        <f>E982</f>
        <v>120000</v>
      </c>
      <c r="F981" s="14">
        <f t="shared" si="89"/>
        <v>100</v>
      </c>
    </row>
    <row r="982" spans="1:6" ht="25.5" customHeight="1">
      <c r="A982" s="230" t="s">
        <v>984</v>
      </c>
      <c r="B982" s="231"/>
      <c r="C982" s="5">
        <f>C990</f>
        <v>120000</v>
      </c>
      <c r="D982" s="5">
        <f>D990</f>
        <v>120000</v>
      </c>
      <c r="E982" s="137">
        <f>E990</f>
        <v>120000</v>
      </c>
      <c r="F982" s="14">
        <f t="shared" si="89"/>
        <v>100</v>
      </c>
    </row>
    <row r="983" spans="1:6" ht="25.5" customHeight="1">
      <c r="A983" s="226" t="s">
        <v>1124</v>
      </c>
      <c r="B983" s="227"/>
      <c r="C983" s="64">
        <f>SUM(C984:C989)</f>
        <v>120000</v>
      </c>
      <c r="D983" s="64">
        <f>SUM(D984:D989)</f>
        <v>120000</v>
      </c>
      <c r="E983" s="135">
        <f>SUM(E984:E989)</f>
        <v>120000</v>
      </c>
      <c r="F983" s="14">
        <f aca="true" t="shared" si="101" ref="F983:F989">E983/D983*100</f>
        <v>100</v>
      </c>
    </row>
    <row r="984" spans="1:6" ht="18" customHeight="1">
      <c r="A984" s="205" t="s">
        <v>1040</v>
      </c>
      <c r="B984" s="206"/>
      <c r="C984" s="4">
        <v>120000</v>
      </c>
      <c r="D984" s="4">
        <v>120000</v>
      </c>
      <c r="E984" s="14">
        <v>120000</v>
      </c>
      <c r="F984" s="14">
        <f t="shared" si="101"/>
        <v>100</v>
      </c>
    </row>
    <row r="985" spans="1:6" ht="18" customHeight="1">
      <c r="A985" s="205" t="s">
        <v>1246</v>
      </c>
      <c r="B985" s="206"/>
      <c r="C985" s="4">
        <v>0</v>
      </c>
      <c r="D985" s="4">
        <v>0</v>
      </c>
      <c r="E985" s="14">
        <v>0</v>
      </c>
      <c r="F985" s="14" t="e">
        <f t="shared" si="101"/>
        <v>#DIV/0!</v>
      </c>
    </row>
    <row r="986" spans="1:6" ht="18" customHeight="1">
      <c r="A986" s="205" t="s">
        <v>1250</v>
      </c>
      <c r="B986" s="206"/>
      <c r="C986" s="4">
        <v>0</v>
      </c>
      <c r="D986" s="4">
        <v>0</v>
      </c>
      <c r="E986" s="14">
        <v>0</v>
      </c>
      <c r="F986" s="14" t="e">
        <f t="shared" si="101"/>
        <v>#DIV/0!</v>
      </c>
    </row>
    <row r="987" spans="1:6" ht="18" customHeight="1">
      <c r="A987" s="205" t="s">
        <v>1247</v>
      </c>
      <c r="B987" s="206"/>
      <c r="C987" s="4">
        <v>0</v>
      </c>
      <c r="D987" s="4">
        <v>0</v>
      </c>
      <c r="E987" s="14">
        <v>0</v>
      </c>
      <c r="F987" s="14" t="e">
        <f t="shared" si="101"/>
        <v>#DIV/0!</v>
      </c>
    </row>
    <row r="988" spans="1:6" ht="18" customHeight="1">
      <c r="A988" s="205" t="s">
        <v>1248</v>
      </c>
      <c r="B988" s="206"/>
      <c r="C988" s="4">
        <v>0</v>
      </c>
      <c r="D988" s="4">
        <v>0</v>
      </c>
      <c r="E988" s="14">
        <v>0</v>
      </c>
      <c r="F988" s="14" t="e">
        <f t="shared" si="101"/>
        <v>#DIV/0!</v>
      </c>
    </row>
    <row r="989" spans="1:6" ht="18" customHeight="1">
      <c r="A989" s="205" t="s">
        <v>1253</v>
      </c>
      <c r="B989" s="206"/>
      <c r="C989" s="4">
        <v>0</v>
      </c>
      <c r="D989" s="4">
        <v>0</v>
      </c>
      <c r="E989" s="14">
        <v>0</v>
      </c>
      <c r="F989" s="14" t="e">
        <f t="shared" si="101"/>
        <v>#DIV/0!</v>
      </c>
    </row>
    <row r="990" spans="1:6" ht="21" customHeight="1">
      <c r="A990" s="41">
        <v>38</v>
      </c>
      <c r="B990" s="72" t="s">
        <v>559</v>
      </c>
      <c r="C990" s="4">
        <f>C991</f>
        <v>120000</v>
      </c>
      <c r="D990" s="4">
        <f>D991</f>
        <v>120000</v>
      </c>
      <c r="E990" s="14">
        <f>E991</f>
        <v>120000</v>
      </c>
      <c r="F990" s="14">
        <f t="shared" si="89"/>
        <v>100</v>
      </c>
    </row>
    <row r="991" spans="1:6" ht="18" customHeight="1">
      <c r="A991" s="41">
        <v>381</v>
      </c>
      <c r="B991" s="76" t="s">
        <v>66</v>
      </c>
      <c r="C991" s="4">
        <v>120000</v>
      </c>
      <c r="D991" s="4">
        <v>120000</v>
      </c>
      <c r="E991" s="14">
        <f>E992</f>
        <v>120000</v>
      </c>
      <c r="F991" s="14">
        <f t="shared" si="89"/>
        <v>100</v>
      </c>
    </row>
    <row r="992" spans="1:6" ht="15" customHeight="1">
      <c r="A992" s="41">
        <v>3811</v>
      </c>
      <c r="B992" s="76" t="s">
        <v>151</v>
      </c>
      <c r="C992" s="4">
        <v>0</v>
      </c>
      <c r="D992" s="4">
        <v>0</v>
      </c>
      <c r="E992" s="14">
        <v>120000</v>
      </c>
      <c r="F992" s="14" t="e">
        <f t="shared" si="89"/>
        <v>#DIV/0!</v>
      </c>
    </row>
    <row r="993" spans="1:6" ht="30" customHeight="1">
      <c r="A993" s="232" t="s">
        <v>985</v>
      </c>
      <c r="B993" s="233"/>
      <c r="C993" s="63">
        <f>C994+C1006</f>
        <v>165000</v>
      </c>
      <c r="D993" s="63">
        <f>D994+D1006</f>
        <v>165000</v>
      </c>
      <c r="E993" s="134">
        <f>E994+E1006</f>
        <v>138086.72</v>
      </c>
      <c r="F993" s="14">
        <f t="shared" si="89"/>
        <v>83.68892121212122</v>
      </c>
    </row>
    <row r="994" spans="1:6" ht="25.5" customHeight="1">
      <c r="A994" s="230" t="s">
        <v>986</v>
      </c>
      <c r="B994" s="231"/>
      <c r="C994" s="5">
        <f>C1002</f>
        <v>100000</v>
      </c>
      <c r="D994" s="5">
        <f>D1002</f>
        <v>100000</v>
      </c>
      <c r="E994" s="137">
        <f>E1002</f>
        <v>78086.72</v>
      </c>
      <c r="F994" s="14">
        <f t="shared" si="89"/>
        <v>78.08672</v>
      </c>
    </row>
    <row r="995" spans="1:6" ht="25.5" customHeight="1">
      <c r="A995" s="226" t="s">
        <v>1125</v>
      </c>
      <c r="B995" s="227"/>
      <c r="C995" s="64">
        <f>SUM(C996:C1001)</f>
        <v>100000</v>
      </c>
      <c r="D995" s="64">
        <f>SUM(D996:D1001)</f>
        <v>100000</v>
      </c>
      <c r="E995" s="135">
        <f>SUM(E996:E1001)</f>
        <v>78086.72</v>
      </c>
      <c r="F995" s="14">
        <f t="shared" si="89"/>
        <v>78.08672</v>
      </c>
    </row>
    <row r="996" spans="1:6" ht="18" customHeight="1">
      <c r="A996" s="205" t="s">
        <v>1040</v>
      </c>
      <c r="B996" s="206"/>
      <c r="C996" s="4">
        <v>100000</v>
      </c>
      <c r="D996" s="4">
        <v>100000</v>
      </c>
      <c r="E996" s="14">
        <v>78086.72</v>
      </c>
      <c r="F996" s="14">
        <f t="shared" si="89"/>
        <v>78.08672</v>
      </c>
    </row>
    <row r="997" spans="1:6" ht="18" customHeight="1">
      <c r="A997" s="205" t="s">
        <v>1246</v>
      </c>
      <c r="B997" s="206"/>
      <c r="C997" s="4">
        <v>0</v>
      </c>
      <c r="D997" s="4">
        <v>0</v>
      </c>
      <c r="E997" s="14">
        <v>0</v>
      </c>
      <c r="F997" s="14" t="e">
        <f t="shared" si="89"/>
        <v>#DIV/0!</v>
      </c>
    </row>
    <row r="998" spans="1:6" ht="18" customHeight="1">
      <c r="A998" s="205" t="s">
        <v>1250</v>
      </c>
      <c r="B998" s="206"/>
      <c r="C998" s="4">
        <v>0</v>
      </c>
      <c r="D998" s="4">
        <v>0</v>
      </c>
      <c r="E998" s="14">
        <v>0</v>
      </c>
      <c r="F998" s="14" t="e">
        <f t="shared" si="89"/>
        <v>#DIV/0!</v>
      </c>
    </row>
    <row r="999" spans="1:6" ht="18" customHeight="1">
      <c r="A999" s="205" t="s">
        <v>1247</v>
      </c>
      <c r="B999" s="206"/>
      <c r="C999" s="4">
        <v>0</v>
      </c>
      <c r="D999" s="4">
        <v>0</v>
      </c>
      <c r="E999" s="14">
        <v>0</v>
      </c>
      <c r="F999" s="14" t="e">
        <f t="shared" si="89"/>
        <v>#DIV/0!</v>
      </c>
    </row>
    <row r="1000" spans="1:6" ht="18" customHeight="1">
      <c r="A1000" s="205" t="s">
        <v>1248</v>
      </c>
      <c r="B1000" s="206"/>
      <c r="C1000" s="4">
        <v>0</v>
      </c>
      <c r="D1000" s="4">
        <v>0</v>
      </c>
      <c r="E1000" s="14">
        <v>0</v>
      </c>
      <c r="F1000" s="14" t="e">
        <f t="shared" si="89"/>
        <v>#DIV/0!</v>
      </c>
    </row>
    <row r="1001" spans="1:6" ht="18" customHeight="1">
      <c r="A1001" s="205" t="s">
        <v>1253</v>
      </c>
      <c r="B1001" s="206"/>
      <c r="C1001" s="4">
        <v>0</v>
      </c>
      <c r="D1001" s="4">
        <v>0</v>
      </c>
      <c r="E1001" s="14">
        <v>0</v>
      </c>
      <c r="F1001" s="14" t="e">
        <f t="shared" si="89"/>
        <v>#DIV/0!</v>
      </c>
    </row>
    <row r="1002" spans="1:6" ht="21" customHeight="1">
      <c r="A1002" s="41">
        <v>38</v>
      </c>
      <c r="B1002" s="76" t="s">
        <v>65</v>
      </c>
      <c r="C1002" s="4">
        <f aca="true" t="shared" si="102" ref="C1002:E1004">C1003</f>
        <v>100000</v>
      </c>
      <c r="D1002" s="4">
        <f t="shared" si="102"/>
        <v>100000</v>
      </c>
      <c r="E1002" s="14">
        <f t="shared" si="102"/>
        <v>78086.72</v>
      </c>
      <c r="F1002" s="14">
        <f t="shared" si="89"/>
        <v>78.08672</v>
      </c>
    </row>
    <row r="1003" spans="1:6" ht="18" customHeight="1">
      <c r="A1003" s="41">
        <v>381</v>
      </c>
      <c r="B1003" s="76" t="s">
        <v>66</v>
      </c>
      <c r="C1003" s="4">
        <v>100000</v>
      </c>
      <c r="D1003" s="4">
        <v>100000</v>
      </c>
      <c r="E1003" s="14">
        <f t="shared" si="102"/>
        <v>78086.72</v>
      </c>
      <c r="F1003" s="14">
        <f t="shared" si="89"/>
        <v>78.08672</v>
      </c>
    </row>
    <row r="1004" spans="1:6" ht="15" customHeight="1">
      <c r="A1004" s="41">
        <v>3811</v>
      </c>
      <c r="B1004" s="76" t="s">
        <v>68</v>
      </c>
      <c r="C1004" s="4">
        <f t="shared" si="102"/>
        <v>0</v>
      </c>
      <c r="D1004" s="4">
        <f t="shared" si="102"/>
        <v>0</v>
      </c>
      <c r="E1004" s="14">
        <f t="shared" si="102"/>
        <v>78086.72</v>
      </c>
      <c r="F1004" s="14" t="e">
        <f t="shared" si="89"/>
        <v>#DIV/0!</v>
      </c>
    </row>
    <row r="1005" spans="1:6" ht="13.5" customHeight="1">
      <c r="A1005" s="76"/>
      <c r="B1005" s="76" t="s">
        <v>109</v>
      </c>
      <c r="C1005" s="4">
        <v>0</v>
      </c>
      <c r="D1005" s="4">
        <v>0</v>
      </c>
      <c r="E1005" s="14">
        <v>78086.72</v>
      </c>
      <c r="F1005" s="14" t="e">
        <f t="shared" si="89"/>
        <v>#DIV/0!</v>
      </c>
    </row>
    <row r="1006" spans="1:6" ht="25.5" customHeight="1">
      <c r="A1006" s="230" t="s">
        <v>987</v>
      </c>
      <c r="B1006" s="231"/>
      <c r="C1006" s="5">
        <f>C1014</f>
        <v>65000</v>
      </c>
      <c r="D1006" s="5">
        <f>D1014</f>
        <v>65000</v>
      </c>
      <c r="E1006" s="137">
        <f>E1014</f>
        <v>60000</v>
      </c>
      <c r="F1006" s="14">
        <f>E1006/D1006*100</f>
        <v>92.3076923076923</v>
      </c>
    </row>
    <row r="1007" spans="1:6" ht="25.5" customHeight="1">
      <c r="A1007" s="226" t="s">
        <v>1126</v>
      </c>
      <c r="B1007" s="227"/>
      <c r="C1007" s="64">
        <f>SUM(C1008:C1013)</f>
        <v>65000</v>
      </c>
      <c r="D1007" s="64">
        <f>SUM(D1008:D1013)</f>
        <v>65000</v>
      </c>
      <c r="E1007" s="135">
        <f>SUM(E1008:E1013)</f>
        <v>60000</v>
      </c>
      <c r="F1007" s="14">
        <f aca="true" t="shared" si="103" ref="F1007:F1013">E1007/D1007*100</f>
        <v>92.3076923076923</v>
      </c>
    </row>
    <row r="1008" spans="1:6" ht="18" customHeight="1">
      <c r="A1008" s="205" t="s">
        <v>1040</v>
      </c>
      <c r="B1008" s="206"/>
      <c r="C1008" s="4">
        <v>65000</v>
      </c>
      <c r="D1008" s="4">
        <v>65000</v>
      </c>
      <c r="E1008" s="14">
        <v>60000</v>
      </c>
      <c r="F1008" s="14">
        <f t="shared" si="103"/>
        <v>92.3076923076923</v>
      </c>
    </row>
    <row r="1009" spans="1:6" ht="18" customHeight="1">
      <c r="A1009" s="205" t="s">
        <v>1246</v>
      </c>
      <c r="B1009" s="206"/>
      <c r="C1009" s="4">
        <v>0</v>
      </c>
      <c r="D1009" s="4">
        <v>0</v>
      </c>
      <c r="E1009" s="14">
        <v>0</v>
      </c>
      <c r="F1009" s="14" t="e">
        <f t="shared" si="103"/>
        <v>#DIV/0!</v>
      </c>
    </row>
    <row r="1010" spans="1:6" ht="18" customHeight="1">
      <c r="A1010" s="205" t="s">
        <v>1250</v>
      </c>
      <c r="B1010" s="206"/>
      <c r="C1010" s="4">
        <v>0</v>
      </c>
      <c r="D1010" s="4">
        <v>0</v>
      </c>
      <c r="E1010" s="14">
        <v>0</v>
      </c>
      <c r="F1010" s="14" t="e">
        <f t="shared" si="103"/>
        <v>#DIV/0!</v>
      </c>
    </row>
    <row r="1011" spans="1:6" ht="18" customHeight="1">
      <c r="A1011" s="205" t="s">
        <v>1247</v>
      </c>
      <c r="B1011" s="206"/>
      <c r="C1011" s="4">
        <v>0</v>
      </c>
      <c r="D1011" s="4">
        <v>0</v>
      </c>
      <c r="E1011" s="14">
        <v>0</v>
      </c>
      <c r="F1011" s="14" t="e">
        <f t="shared" si="103"/>
        <v>#DIV/0!</v>
      </c>
    </row>
    <row r="1012" spans="1:6" ht="18" customHeight="1">
      <c r="A1012" s="205" t="s">
        <v>1248</v>
      </c>
      <c r="B1012" s="206"/>
      <c r="C1012" s="4">
        <v>0</v>
      </c>
      <c r="D1012" s="4">
        <v>0</v>
      </c>
      <c r="E1012" s="14">
        <v>0</v>
      </c>
      <c r="F1012" s="14" t="e">
        <f t="shared" si="103"/>
        <v>#DIV/0!</v>
      </c>
    </row>
    <row r="1013" spans="1:6" ht="18" customHeight="1">
      <c r="A1013" s="205" t="s">
        <v>1253</v>
      </c>
      <c r="B1013" s="206"/>
      <c r="C1013" s="4">
        <v>0</v>
      </c>
      <c r="D1013" s="4">
        <v>0</v>
      </c>
      <c r="E1013" s="14">
        <v>0</v>
      </c>
      <c r="F1013" s="14" t="e">
        <f t="shared" si="103"/>
        <v>#DIV/0!</v>
      </c>
    </row>
    <row r="1014" spans="1:6" ht="21" customHeight="1">
      <c r="A1014" s="41">
        <v>38</v>
      </c>
      <c r="B1014" s="72" t="s">
        <v>559</v>
      </c>
      <c r="C1014" s="4">
        <f aca="true" t="shared" si="104" ref="C1014:E1015">C1015</f>
        <v>65000</v>
      </c>
      <c r="D1014" s="4">
        <f t="shared" si="104"/>
        <v>65000</v>
      </c>
      <c r="E1014" s="14">
        <f t="shared" si="104"/>
        <v>60000</v>
      </c>
      <c r="F1014" s="14">
        <f>E1014/D1014*100</f>
        <v>92.3076923076923</v>
      </c>
    </row>
    <row r="1015" spans="1:6" ht="18" customHeight="1">
      <c r="A1015" s="41">
        <v>381</v>
      </c>
      <c r="B1015" s="76" t="s">
        <v>66</v>
      </c>
      <c r="C1015" s="4">
        <v>65000</v>
      </c>
      <c r="D1015" s="4">
        <v>65000</v>
      </c>
      <c r="E1015" s="14">
        <f t="shared" si="104"/>
        <v>60000</v>
      </c>
      <c r="F1015" s="14">
        <f>E1015/D1015*100</f>
        <v>92.3076923076923</v>
      </c>
    </row>
    <row r="1016" spans="1:6" ht="15" customHeight="1">
      <c r="A1016" s="41">
        <v>3811</v>
      </c>
      <c r="B1016" s="76" t="s">
        <v>68</v>
      </c>
      <c r="C1016" s="4">
        <f>SUM(C1017:C1025)</f>
        <v>0</v>
      </c>
      <c r="D1016" s="4">
        <f>SUM(D1017:D1025)</f>
        <v>0</v>
      </c>
      <c r="E1016" s="14">
        <f>SUM(E1017:E1025)</f>
        <v>60000</v>
      </c>
      <c r="F1016" s="14" t="e">
        <f>E1016/D1016*100</f>
        <v>#DIV/0!</v>
      </c>
    </row>
    <row r="1017" spans="1:6" ht="13.5" customHeight="1">
      <c r="A1017" s="78"/>
      <c r="B1017" s="81" t="s">
        <v>563</v>
      </c>
      <c r="C1017" s="4">
        <v>0</v>
      </c>
      <c r="D1017" s="4">
        <v>0</v>
      </c>
      <c r="E1017" s="14">
        <v>15000</v>
      </c>
      <c r="F1017" s="14" t="e">
        <f aca="true" t="shared" si="105" ref="F1017:F1123">E1017/D1017*100</f>
        <v>#DIV/0!</v>
      </c>
    </row>
    <row r="1018" spans="1:6" ht="13.5" customHeight="1">
      <c r="A1018" s="78"/>
      <c r="B1018" s="81" t="s">
        <v>281</v>
      </c>
      <c r="C1018" s="4">
        <v>0</v>
      </c>
      <c r="D1018" s="4">
        <v>0</v>
      </c>
      <c r="E1018" s="14">
        <v>0</v>
      </c>
      <c r="F1018" s="14" t="e">
        <f aca="true" t="shared" si="106" ref="F1018:F1025">E1018/D1018*100</f>
        <v>#DIV/0!</v>
      </c>
    </row>
    <row r="1019" spans="1:6" ht="13.5" customHeight="1">
      <c r="A1019" s="78"/>
      <c r="B1019" s="81" t="s">
        <v>777</v>
      </c>
      <c r="C1019" s="4">
        <v>0</v>
      </c>
      <c r="D1019" s="4">
        <v>0</v>
      </c>
      <c r="E1019" s="14">
        <v>0</v>
      </c>
      <c r="F1019" s="14" t="e">
        <f t="shared" si="106"/>
        <v>#DIV/0!</v>
      </c>
    </row>
    <row r="1020" spans="1:6" ht="13.5" customHeight="1">
      <c r="A1020" s="78"/>
      <c r="B1020" s="81" t="s">
        <v>778</v>
      </c>
      <c r="C1020" s="4">
        <v>0</v>
      </c>
      <c r="D1020" s="4">
        <v>0</v>
      </c>
      <c r="E1020" s="14">
        <v>0</v>
      </c>
      <c r="F1020" s="14" t="e">
        <f t="shared" si="106"/>
        <v>#DIV/0!</v>
      </c>
    </row>
    <row r="1021" spans="1:6" ht="13.5" customHeight="1">
      <c r="A1021" s="78"/>
      <c r="B1021" s="81" t="s">
        <v>138</v>
      </c>
      <c r="C1021" s="4">
        <v>0</v>
      </c>
      <c r="D1021" s="4">
        <v>0</v>
      </c>
      <c r="E1021" s="14">
        <v>40000</v>
      </c>
      <c r="F1021" s="14" t="e">
        <f t="shared" si="106"/>
        <v>#DIV/0!</v>
      </c>
    </row>
    <row r="1022" spans="1:6" ht="13.5" customHeight="1">
      <c r="A1022" s="78"/>
      <c r="B1022" s="81" t="s">
        <v>779</v>
      </c>
      <c r="C1022" s="4">
        <v>0</v>
      </c>
      <c r="D1022" s="4">
        <v>0</v>
      </c>
      <c r="E1022" s="14">
        <v>0</v>
      </c>
      <c r="F1022" s="14" t="e">
        <f t="shared" si="106"/>
        <v>#DIV/0!</v>
      </c>
    </row>
    <row r="1023" spans="1:6" ht="13.5" customHeight="1">
      <c r="A1023" s="78"/>
      <c r="B1023" s="81" t="s">
        <v>1127</v>
      </c>
      <c r="C1023" s="4">
        <v>0</v>
      </c>
      <c r="D1023" s="4">
        <v>0</v>
      </c>
      <c r="E1023" s="14">
        <v>0</v>
      </c>
      <c r="F1023" s="14" t="e">
        <f t="shared" si="106"/>
        <v>#DIV/0!</v>
      </c>
    </row>
    <row r="1024" spans="1:6" ht="13.5" customHeight="1">
      <c r="A1024" s="78"/>
      <c r="B1024" s="81" t="s">
        <v>634</v>
      </c>
      <c r="C1024" s="4">
        <v>0</v>
      </c>
      <c r="D1024" s="4">
        <v>0</v>
      </c>
      <c r="E1024" s="14">
        <v>0</v>
      </c>
      <c r="F1024" s="14" t="e">
        <f t="shared" si="106"/>
        <v>#DIV/0!</v>
      </c>
    </row>
    <row r="1025" spans="1:6" ht="13.5" customHeight="1">
      <c r="A1025" s="78"/>
      <c r="B1025" s="81" t="s">
        <v>1383</v>
      </c>
      <c r="C1025" s="4">
        <v>0</v>
      </c>
      <c r="D1025" s="4">
        <v>0</v>
      </c>
      <c r="E1025" s="14">
        <v>5000</v>
      </c>
      <c r="F1025" s="14" t="e">
        <f t="shared" si="106"/>
        <v>#DIV/0!</v>
      </c>
    </row>
    <row r="1026" spans="1:6" ht="30" customHeight="1">
      <c r="A1026" s="232" t="s">
        <v>988</v>
      </c>
      <c r="B1026" s="233"/>
      <c r="C1026" s="63">
        <f>C1027+C1039+C1051</f>
        <v>410000</v>
      </c>
      <c r="D1026" s="63">
        <f>D1027+D1039+D1051</f>
        <v>410000</v>
      </c>
      <c r="E1026" s="134">
        <f>E1027+E1039+E1051</f>
        <v>155949.37</v>
      </c>
      <c r="F1026" s="14">
        <f t="shared" si="105"/>
        <v>38.03643170731707</v>
      </c>
    </row>
    <row r="1027" spans="1:6" ht="25.5" customHeight="1">
      <c r="A1027" s="230" t="s">
        <v>989</v>
      </c>
      <c r="B1027" s="231"/>
      <c r="C1027" s="5">
        <f>C1035</f>
        <v>130000</v>
      </c>
      <c r="D1027" s="5">
        <f>D1035</f>
        <v>130000</v>
      </c>
      <c r="E1027" s="137">
        <f>E1035</f>
        <v>126563.02</v>
      </c>
      <c r="F1027" s="14">
        <f t="shared" si="105"/>
        <v>97.35616923076923</v>
      </c>
    </row>
    <row r="1028" spans="1:6" ht="25.5" customHeight="1">
      <c r="A1028" s="226" t="s">
        <v>1129</v>
      </c>
      <c r="B1028" s="227"/>
      <c r="C1028" s="64">
        <f>SUM(C1029:C1034)</f>
        <v>130000</v>
      </c>
      <c r="D1028" s="64">
        <f>SUM(D1029:D1034)</f>
        <v>130000</v>
      </c>
      <c r="E1028" s="135">
        <f>SUM(E1029:E1034)</f>
        <v>126563.02</v>
      </c>
      <c r="F1028" s="14">
        <f t="shared" si="105"/>
        <v>97.35616923076923</v>
      </c>
    </row>
    <row r="1029" spans="1:6" ht="18" customHeight="1">
      <c r="A1029" s="205" t="s">
        <v>1040</v>
      </c>
      <c r="B1029" s="206"/>
      <c r="C1029" s="4">
        <v>130000</v>
      </c>
      <c r="D1029" s="4">
        <v>130000</v>
      </c>
      <c r="E1029" s="14">
        <v>126563.02</v>
      </c>
      <c r="F1029" s="14">
        <f t="shared" si="105"/>
        <v>97.35616923076923</v>
      </c>
    </row>
    <row r="1030" spans="1:6" ht="18" customHeight="1">
      <c r="A1030" s="205" t="s">
        <v>1246</v>
      </c>
      <c r="B1030" s="206"/>
      <c r="C1030" s="4">
        <v>0</v>
      </c>
      <c r="D1030" s="4">
        <v>0</v>
      </c>
      <c r="E1030" s="14">
        <v>0</v>
      </c>
      <c r="F1030" s="14" t="e">
        <f t="shared" si="105"/>
        <v>#DIV/0!</v>
      </c>
    </row>
    <row r="1031" spans="1:6" ht="18" customHeight="1">
      <c r="A1031" s="205" t="s">
        <v>1250</v>
      </c>
      <c r="B1031" s="206"/>
      <c r="C1031" s="4">
        <v>0</v>
      </c>
      <c r="D1031" s="4">
        <v>0</v>
      </c>
      <c r="E1031" s="14">
        <v>0</v>
      </c>
      <c r="F1031" s="14" t="e">
        <f t="shared" si="105"/>
        <v>#DIV/0!</v>
      </c>
    </row>
    <row r="1032" spans="1:6" ht="18" customHeight="1">
      <c r="A1032" s="205" t="s">
        <v>1247</v>
      </c>
      <c r="B1032" s="206"/>
      <c r="C1032" s="4">
        <v>0</v>
      </c>
      <c r="D1032" s="4">
        <v>0</v>
      </c>
      <c r="E1032" s="14">
        <v>0</v>
      </c>
      <c r="F1032" s="14" t="e">
        <f t="shared" si="105"/>
        <v>#DIV/0!</v>
      </c>
    </row>
    <row r="1033" spans="1:6" ht="18" customHeight="1">
      <c r="A1033" s="205" t="s">
        <v>1248</v>
      </c>
      <c r="B1033" s="206"/>
      <c r="C1033" s="4">
        <v>0</v>
      </c>
      <c r="D1033" s="4">
        <v>0</v>
      </c>
      <c r="E1033" s="14">
        <v>0</v>
      </c>
      <c r="F1033" s="14" t="e">
        <f t="shared" si="105"/>
        <v>#DIV/0!</v>
      </c>
    </row>
    <row r="1034" spans="1:6" ht="18" customHeight="1">
      <c r="A1034" s="205" t="s">
        <v>1253</v>
      </c>
      <c r="B1034" s="206"/>
      <c r="C1034" s="4">
        <v>0</v>
      </c>
      <c r="D1034" s="4">
        <v>0</v>
      </c>
      <c r="E1034" s="14">
        <v>0</v>
      </c>
      <c r="F1034" s="14" t="e">
        <f t="shared" si="105"/>
        <v>#DIV/0!</v>
      </c>
    </row>
    <row r="1035" spans="1:6" ht="21" customHeight="1">
      <c r="A1035" s="41" t="s">
        <v>618</v>
      </c>
      <c r="B1035" s="3" t="s">
        <v>620</v>
      </c>
      <c r="C1035" s="4">
        <f>C1036</f>
        <v>130000</v>
      </c>
      <c r="D1035" s="4">
        <f>D1036</f>
        <v>130000</v>
      </c>
      <c r="E1035" s="14">
        <f>E1036</f>
        <v>126563.02</v>
      </c>
      <c r="F1035" s="14">
        <f t="shared" si="105"/>
        <v>97.35616923076923</v>
      </c>
    </row>
    <row r="1036" spans="1:6" ht="18" customHeight="1">
      <c r="A1036" s="41" t="s">
        <v>619</v>
      </c>
      <c r="B1036" s="3" t="s">
        <v>621</v>
      </c>
      <c r="C1036" s="4">
        <v>130000</v>
      </c>
      <c r="D1036" s="4">
        <v>130000</v>
      </c>
      <c r="E1036" s="14">
        <f>E1038+E1037</f>
        <v>126563.02</v>
      </c>
      <c r="F1036" s="14">
        <f t="shared" si="105"/>
        <v>97.35616923076923</v>
      </c>
    </row>
    <row r="1037" spans="1:6" ht="15" customHeight="1">
      <c r="A1037" s="41" t="s">
        <v>622</v>
      </c>
      <c r="B1037" s="76" t="s">
        <v>1006</v>
      </c>
      <c r="C1037" s="4">
        <v>0</v>
      </c>
      <c r="D1037" s="4">
        <v>0</v>
      </c>
      <c r="E1037" s="14">
        <v>26563.02</v>
      </c>
      <c r="F1037" s="14" t="e">
        <f>E1037/D1037*100</f>
        <v>#DIV/0!</v>
      </c>
    </row>
    <row r="1038" spans="1:6" ht="15" customHeight="1">
      <c r="A1038" s="41" t="s">
        <v>625</v>
      </c>
      <c r="B1038" s="76" t="s">
        <v>635</v>
      </c>
      <c r="C1038" s="4">
        <v>0</v>
      </c>
      <c r="D1038" s="4">
        <v>0</v>
      </c>
      <c r="E1038" s="14">
        <v>100000</v>
      </c>
      <c r="F1038" s="14" t="e">
        <f t="shared" si="105"/>
        <v>#DIV/0!</v>
      </c>
    </row>
    <row r="1039" spans="1:6" ht="25.5" customHeight="1">
      <c r="A1039" s="230" t="s">
        <v>1374</v>
      </c>
      <c r="B1039" s="231"/>
      <c r="C1039" s="5">
        <f>C1047</f>
        <v>30000</v>
      </c>
      <c r="D1039" s="5">
        <f>D1047</f>
        <v>30000</v>
      </c>
      <c r="E1039" s="137">
        <f>E1047</f>
        <v>29386.35</v>
      </c>
      <c r="F1039" s="14">
        <f t="shared" si="105"/>
        <v>97.9545</v>
      </c>
    </row>
    <row r="1040" spans="1:6" ht="25.5" customHeight="1">
      <c r="A1040" s="226" t="s">
        <v>1128</v>
      </c>
      <c r="B1040" s="227"/>
      <c r="C1040" s="64">
        <f>SUM(C1041:C1046)</f>
        <v>30000</v>
      </c>
      <c r="D1040" s="64">
        <f>SUM(D1041:D1046)</f>
        <v>30000</v>
      </c>
      <c r="E1040" s="135">
        <f>SUM(E1041:E1046)</f>
        <v>29386.35</v>
      </c>
      <c r="F1040" s="14">
        <f aca="true" t="shared" si="107" ref="F1040:F1046">E1040/D1040*100</f>
        <v>97.9545</v>
      </c>
    </row>
    <row r="1041" spans="1:6" ht="18" customHeight="1">
      <c r="A1041" s="205" t="s">
        <v>1040</v>
      </c>
      <c r="B1041" s="206"/>
      <c r="C1041" s="4">
        <v>30000</v>
      </c>
      <c r="D1041" s="4">
        <v>30000</v>
      </c>
      <c r="E1041" s="14">
        <v>29386.35</v>
      </c>
      <c r="F1041" s="14">
        <f t="shared" si="107"/>
        <v>97.9545</v>
      </c>
    </row>
    <row r="1042" spans="1:6" ht="18" customHeight="1">
      <c r="A1042" s="205" t="s">
        <v>1246</v>
      </c>
      <c r="B1042" s="206"/>
      <c r="C1042" s="4">
        <v>0</v>
      </c>
      <c r="D1042" s="4">
        <v>0</v>
      </c>
      <c r="E1042" s="14">
        <v>0</v>
      </c>
      <c r="F1042" s="14" t="e">
        <f t="shared" si="107"/>
        <v>#DIV/0!</v>
      </c>
    </row>
    <row r="1043" spans="1:6" ht="18" customHeight="1">
      <c r="A1043" s="205" t="s">
        <v>1274</v>
      </c>
      <c r="B1043" s="206"/>
      <c r="C1043" s="4">
        <v>0</v>
      </c>
      <c r="D1043" s="4">
        <v>0</v>
      </c>
      <c r="E1043" s="14">
        <v>0</v>
      </c>
      <c r="F1043" s="14" t="e">
        <f t="shared" si="107"/>
        <v>#DIV/0!</v>
      </c>
    </row>
    <row r="1044" spans="1:6" ht="18" customHeight="1">
      <c r="A1044" s="205" t="s">
        <v>1247</v>
      </c>
      <c r="B1044" s="206"/>
      <c r="C1044" s="4">
        <v>0</v>
      </c>
      <c r="D1044" s="4">
        <v>0</v>
      </c>
      <c r="E1044" s="14">
        <v>0</v>
      </c>
      <c r="F1044" s="14" t="e">
        <f t="shared" si="107"/>
        <v>#DIV/0!</v>
      </c>
    </row>
    <row r="1045" spans="1:6" ht="18" customHeight="1">
      <c r="A1045" s="205" t="s">
        <v>1248</v>
      </c>
      <c r="B1045" s="206"/>
      <c r="C1045" s="4">
        <v>0</v>
      </c>
      <c r="D1045" s="4">
        <v>0</v>
      </c>
      <c r="E1045" s="14">
        <v>0</v>
      </c>
      <c r="F1045" s="14" t="e">
        <f t="shared" si="107"/>
        <v>#DIV/0!</v>
      </c>
    </row>
    <row r="1046" spans="1:6" ht="18" customHeight="1">
      <c r="A1046" s="205" t="s">
        <v>1253</v>
      </c>
      <c r="B1046" s="206"/>
      <c r="C1046" s="4">
        <v>0</v>
      </c>
      <c r="D1046" s="4">
        <v>0</v>
      </c>
      <c r="E1046" s="14">
        <v>0</v>
      </c>
      <c r="F1046" s="14" t="e">
        <f t="shared" si="107"/>
        <v>#DIV/0!</v>
      </c>
    </row>
    <row r="1047" spans="1:6" ht="21" customHeight="1">
      <c r="A1047" s="41" t="s">
        <v>618</v>
      </c>
      <c r="B1047" s="3" t="s">
        <v>620</v>
      </c>
      <c r="C1047" s="4">
        <f>C1048</f>
        <v>30000</v>
      </c>
      <c r="D1047" s="4">
        <f>D1048</f>
        <v>30000</v>
      </c>
      <c r="E1047" s="14">
        <f>E1048</f>
        <v>29386.35</v>
      </c>
      <c r="F1047" s="14">
        <f t="shared" si="105"/>
        <v>97.9545</v>
      </c>
    </row>
    <row r="1048" spans="1:6" ht="18" customHeight="1">
      <c r="A1048" s="41" t="s">
        <v>619</v>
      </c>
      <c r="B1048" s="3" t="s">
        <v>621</v>
      </c>
      <c r="C1048" s="4">
        <v>30000</v>
      </c>
      <c r="D1048" s="4">
        <v>30000</v>
      </c>
      <c r="E1048" s="14">
        <f>E1049+E1050</f>
        <v>29386.35</v>
      </c>
      <c r="F1048" s="14">
        <f t="shared" si="105"/>
        <v>97.9545</v>
      </c>
    </row>
    <row r="1049" spans="1:6" ht="15" customHeight="1">
      <c r="A1049" s="41" t="s">
        <v>622</v>
      </c>
      <c r="B1049" s="81" t="s">
        <v>640</v>
      </c>
      <c r="C1049" s="4">
        <v>0</v>
      </c>
      <c r="D1049" s="4">
        <v>0</v>
      </c>
      <c r="E1049" s="14">
        <v>0</v>
      </c>
      <c r="F1049" s="14" t="e">
        <f t="shared" si="105"/>
        <v>#DIV/0!</v>
      </c>
    </row>
    <row r="1050" spans="1:6" ht="15" customHeight="1">
      <c r="A1050" s="41" t="s">
        <v>625</v>
      </c>
      <c r="B1050" s="76" t="s">
        <v>641</v>
      </c>
      <c r="C1050" s="4">
        <v>0</v>
      </c>
      <c r="D1050" s="4">
        <v>0</v>
      </c>
      <c r="E1050" s="14">
        <v>29386.35</v>
      </c>
      <c r="F1050" s="14" t="e">
        <f t="shared" si="105"/>
        <v>#DIV/0!</v>
      </c>
    </row>
    <row r="1051" spans="1:6" ht="25.5" customHeight="1">
      <c r="A1051" s="230" t="s">
        <v>1393</v>
      </c>
      <c r="B1051" s="231"/>
      <c r="C1051" s="5">
        <f>C1054</f>
        <v>250000</v>
      </c>
      <c r="D1051" s="5">
        <f>D1054</f>
        <v>250000</v>
      </c>
      <c r="E1051" s="137">
        <f>E1054</f>
        <v>0</v>
      </c>
      <c r="F1051" s="14">
        <f t="shared" si="105"/>
        <v>0</v>
      </c>
    </row>
    <row r="1052" spans="1:6" ht="25.5" customHeight="1">
      <c r="A1052" s="226" t="s">
        <v>1375</v>
      </c>
      <c r="B1052" s="227"/>
      <c r="C1052" s="64">
        <f>C1053</f>
        <v>250000</v>
      </c>
      <c r="D1052" s="64">
        <f>D1053</f>
        <v>250000</v>
      </c>
      <c r="E1052" s="135">
        <f>E1053</f>
        <v>0</v>
      </c>
      <c r="F1052" s="14">
        <f t="shared" si="105"/>
        <v>0</v>
      </c>
    </row>
    <row r="1053" spans="1:6" ht="18" customHeight="1">
      <c r="A1053" s="205" t="s">
        <v>1247</v>
      </c>
      <c r="B1053" s="206"/>
      <c r="C1053" s="4">
        <v>250000</v>
      </c>
      <c r="D1053" s="4">
        <v>250000</v>
      </c>
      <c r="E1053" s="14">
        <v>0</v>
      </c>
      <c r="F1053" s="14">
        <f t="shared" si="105"/>
        <v>0</v>
      </c>
    </row>
    <row r="1054" spans="1:6" ht="21" customHeight="1">
      <c r="A1054" s="41" t="s">
        <v>294</v>
      </c>
      <c r="B1054" s="72" t="s">
        <v>295</v>
      </c>
      <c r="C1054" s="4">
        <f aca="true" t="shared" si="108" ref="C1054:E1055">C1055</f>
        <v>250000</v>
      </c>
      <c r="D1054" s="4">
        <f t="shared" si="108"/>
        <v>250000</v>
      </c>
      <c r="E1054" s="14">
        <f t="shared" si="108"/>
        <v>0</v>
      </c>
      <c r="F1054" s="14">
        <f t="shared" si="105"/>
        <v>0</v>
      </c>
    </row>
    <row r="1055" spans="1:6" ht="18" customHeight="1">
      <c r="A1055" s="41" t="s">
        <v>169</v>
      </c>
      <c r="B1055" s="3" t="s">
        <v>83</v>
      </c>
      <c r="C1055" s="4">
        <v>250000</v>
      </c>
      <c r="D1055" s="4">
        <v>250000</v>
      </c>
      <c r="E1055" s="14">
        <f t="shared" si="108"/>
        <v>0</v>
      </c>
      <c r="F1055" s="14">
        <f t="shared" si="105"/>
        <v>0</v>
      </c>
    </row>
    <row r="1056" spans="1:6" ht="15" customHeight="1">
      <c r="A1056" s="41" t="s">
        <v>331</v>
      </c>
      <c r="B1056" s="76" t="s">
        <v>1394</v>
      </c>
      <c r="C1056" s="4">
        <v>0</v>
      </c>
      <c r="D1056" s="4">
        <v>0</v>
      </c>
      <c r="E1056" s="14">
        <v>0</v>
      </c>
      <c r="F1056" s="14" t="e">
        <f t="shared" si="105"/>
        <v>#DIV/0!</v>
      </c>
    </row>
    <row r="1057" spans="1:6" ht="30" customHeight="1">
      <c r="A1057" s="232" t="s">
        <v>990</v>
      </c>
      <c r="B1057" s="233"/>
      <c r="C1057" s="63">
        <f>C1058+C1078+C1089+C1100+C1115+C1127+C1138</f>
        <v>1230400</v>
      </c>
      <c r="D1057" s="63">
        <f>D1058+D1078+D1089+D1100+D1115+D1127+D1138</f>
        <v>1230400</v>
      </c>
      <c r="E1057" s="134">
        <f>E1058+E1078+E1089+E1100+E1115+E1127+E1138</f>
        <v>967255.73</v>
      </c>
      <c r="F1057" s="14">
        <f t="shared" si="105"/>
        <v>78.61311199609882</v>
      </c>
    </row>
    <row r="1058" spans="1:6" ht="25.5" customHeight="1">
      <c r="A1058" s="230" t="s">
        <v>991</v>
      </c>
      <c r="B1058" s="231"/>
      <c r="C1058" s="5">
        <f>C1066</f>
        <v>715000</v>
      </c>
      <c r="D1058" s="5">
        <f>D1066</f>
        <v>715000</v>
      </c>
      <c r="E1058" s="137">
        <f>E1066</f>
        <v>546563.36</v>
      </c>
      <c r="F1058" s="14">
        <f t="shared" si="105"/>
        <v>76.44242797202797</v>
      </c>
    </row>
    <row r="1059" spans="1:6" ht="25.5" customHeight="1">
      <c r="A1059" s="226" t="s">
        <v>1130</v>
      </c>
      <c r="B1059" s="227"/>
      <c r="C1059" s="64">
        <f>SUM(C1060:C1065)</f>
        <v>715000</v>
      </c>
      <c r="D1059" s="64">
        <f>SUM(D1060:D1065)</f>
        <v>715000</v>
      </c>
      <c r="E1059" s="135">
        <f>SUM(E1060:E1065)</f>
        <v>546563.36</v>
      </c>
      <c r="F1059" s="14">
        <f t="shared" si="105"/>
        <v>76.44242797202797</v>
      </c>
    </row>
    <row r="1060" spans="1:6" ht="18" customHeight="1">
      <c r="A1060" s="205" t="s">
        <v>1040</v>
      </c>
      <c r="B1060" s="206"/>
      <c r="C1060" s="4">
        <v>715000</v>
      </c>
      <c r="D1060" s="4">
        <v>715000</v>
      </c>
      <c r="E1060" s="14">
        <v>546563.36</v>
      </c>
      <c r="F1060" s="14">
        <f t="shared" si="105"/>
        <v>76.44242797202797</v>
      </c>
    </row>
    <row r="1061" spans="1:6" ht="18" customHeight="1">
      <c r="A1061" s="205" t="s">
        <v>1246</v>
      </c>
      <c r="B1061" s="206"/>
      <c r="C1061" s="4">
        <v>0</v>
      </c>
      <c r="D1061" s="4">
        <v>0</v>
      </c>
      <c r="E1061" s="14">
        <v>0</v>
      </c>
      <c r="F1061" s="14" t="e">
        <f t="shared" si="105"/>
        <v>#DIV/0!</v>
      </c>
    </row>
    <row r="1062" spans="1:6" ht="18" customHeight="1">
      <c r="A1062" s="205" t="s">
        <v>1250</v>
      </c>
      <c r="B1062" s="206"/>
      <c r="C1062" s="4">
        <v>0</v>
      </c>
      <c r="D1062" s="4">
        <v>0</v>
      </c>
      <c r="E1062" s="14">
        <v>0</v>
      </c>
      <c r="F1062" s="14" t="e">
        <f t="shared" si="105"/>
        <v>#DIV/0!</v>
      </c>
    </row>
    <row r="1063" spans="1:6" ht="18" customHeight="1">
      <c r="A1063" s="205" t="s">
        <v>1247</v>
      </c>
      <c r="B1063" s="206"/>
      <c r="C1063" s="4">
        <v>0</v>
      </c>
      <c r="D1063" s="4">
        <v>0</v>
      </c>
      <c r="E1063" s="14">
        <v>0</v>
      </c>
      <c r="F1063" s="14" t="e">
        <f t="shared" si="105"/>
        <v>#DIV/0!</v>
      </c>
    </row>
    <row r="1064" spans="1:6" ht="18" customHeight="1">
      <c r="A1064" s="205" t="s">
        <v>1248</v>
      </c>
      <c r="B1064" s="206"/>
      <c r="C1064" s="4">
        <v>0</v>
      </c>
      <c r="D1064" s="4">
        <v>0</v>
      </c>
      <c r="E1064" s="14">
        <v>0</v>
      </c>
      <c r="F1064" s="14" t="e">
        <f t="shared" si="105"/>
        <v>#DIV/0!</v>
      </c>
    </row>
    <row r="1065" spans="1:6" ht="18" customHeight="1">
      <c r="A1065" s="205" t="s">
        <v>1253</v>
      </c>
      <c r="B1065" s="206"/>
      <c r="C1065" s="4">
        <v>0</v>
      </c>
      <c r="D1065" s="4">
        <v>0</v>
      </c>
      <c r="E1065" s="14">
        <v>0</v>
      </c>
      <c r="F1065" s="14" t="e">
        <f t="shared" si="105"/>
        <v>#DIV/0!</v>
      </c>
    </row>
    <row r="1066" spans="1:6" ht="21" customHeight="1">
      <c r="A1066" s="41">
        <v>37</v>
      </c>
      <c r="B1066" s="76" t="s">
        <v>110</v>
      </c>
      <c r="C1066" s="4">
        <f>C1067</f>
        <v>715000</v>
      </c>
      <c r="D1066" s="4">
        <f>D1067</f>
        <v>715000</v>
      </c>
      <c r="E1066" s="14">
        <f>E1067</f>
        <v>546563.36</v>
      </c>
      <c r="F1066" s="14">
        <f t="shared" si="105"/>
        <v>76.44242797202797</v>
      </c>
    </row>
    <row r="1067" spans="1:6" ht="18" customHeight="1">
      <c r="A1067" s="41">
        <v>372</v>
      </c>
      <c r="B1067" s="76" t="s">
        <v>111</v>
      </c>
      <c r="C1067" s="4">
        <v>715000</v>
      </c>
      <c r="D1067" s="4">
        <v>715000</v>
      </c>
      <c r="E1067" s="14">
        <f>E1068+E1071</f>
        <v>546563.36</v>
      </c>
      <c r="F1067" s="14">
        <f t="shared" si="105"/>
        <v>76.44242797202797</v>
      </c>
    </row>
    <row r="1068" spans="1:6" ht="15" customHeight="1">
      <c r="A1068" s="41">
        <v>3721</v>
      </c>
      <c r="B1068" s="76" t="s">
        <v>112</v>
      </c>
      <c r="C1068" s="4">
        <f>SUM(C1069:C1070)</f>
        <v>0</v>
      </c>
      <c r="D1068" s="4">
        <f>SUM(D1069:D1070)</f>
        <v>0</v>
      </c>
      <c r="E1068" s="14">
        <f>SUM(E1069:E1070)</f>
        <v>343307</v>
      </c>
      <c r="F1068" s="14" t="e">
        <f t="shared" si="105"/>
        <v>#DIV/0!</v>
      </c>
    </row>
    <row r="1069" spans="1:6" ht="13.5" customHeight="1">
      <c r="A1069" s="41"/>
      <c r="B1069" s="76" t="s">
        <v>113</v>
      </c>
      <c r="C1069" s="4">
        <v>0</v>
      </c>
      <c r="D1069" s="4">
        <v>0</v>
      </c>
      <c r="E1069" s="14">
        <v>193307</v>
      </c>
      <c r="F1069" s="14" t="e">
        <f t="shared" si="105"/>
        <v>#DIV/0!</v>
      </c>
    </row>
    <row r="1070" spans="1:6" ht="13.5" customHeight="1">
      <c r="A1070" s="41"/>
      <c r="B1070" s="76" t="s">
        <v>128</v>
      </c>
      <c r="C1070" s="4">
        <v>0</v>
      </c>
      <c r="D1070" s="4">
        <v>0</v>
      </c>
      <c r="E1070" s="14">
        <v>150000</v>
      </c>
      <c r="F1070" s="14" t="e">
        <f t="shared" si="105"/>
        <v>#DIV/0!</v>
      </c>
    </row>
    <row r="1071" spans="1:6" ht="15" customHeight="1">
      <c r="A1071" s="41">
        <v>3722</v>
      </c>
      <c r="B1071" s="76" t="s">
        <v>114</v>
      </c>
      <c r="C1071" s="4">
        <f>C1072+C1073+C1074+C1075+C1076+C1077</f>
        <v>0</v>
      </c>
      <c r="D1071" s="4">
        <f>D1072+D1073+D1074+D1075+D1076+D1077</f>
        <v>0</v>
      </c>
      <c r="E1071" s="14">
        <f>E1072+E1073+E1074+E1075+E1076+E1077</f>
        <v>203256.36000000002</v>
      </c>
      <c r="F1071" s="14" t="e">
        <f t="shared" si="105"/>
        <v>#DIV/0!</v>
      </c>
    </row>
    <row r="1072" spans="1:6" ht="13.5" customHeight="1">
      <c r="A1072" s="76"/>
      <c r="B1072" s="76" t="s">
        <v>115</v>
      </c>
      <c r="C1072" s="4">
        <v>0</v>
      </c>
      <c r="D1072" s="4">
        <v>0</v>
      </c>
      <c r="E1072" s="14">
        <v>0</v>
      </c>
      <c r="F1072" s="14" t="e">
        <f t="shared" si="105"/>
        <v>#DIV/0!</v>
      </c>
    </row>
    <row r="1073" spans="1:6" ht="13.5" customHeight="1">
      <c r="A1073" s="76"/>
      <c r="B1073" s="76" t="s">
        <v>67</v>
      </c>
      <c r="C1073" s="4">
        <v>0</v>
      </c>
      <c r="D1073" s="4">
        <v>0</v>
      </c>
      <c r="E1073" s="14">
        <v>0</v>
      </c>
      <c r="F1073" s="14" t="e">
        <f t="shared" si="105"/>
        <v>#DIV/0!</v>
      </c>
    </row>
    <row r="1074" spans="1:6" ht="13.5" customHeight="1">
      <c r="A1074" s="76"/>
      <c r="B1074" s="76" t="s">
        <v>116</v>
      </c>
      <c r="C1074" s="4">
        <v>0</v>
      </c>
      <c r="D1074" s="4">
        <v>0</v>
      </c>
      <c r="E1074" s="14">
        <v>0</v>
      </c>
      <c r="F1074" s="14" t="e">
        <f t="shared" si="105"/>
        <v>#DIV/0!</v>
      </c>
    </row>
    <row r="1075" spans="1:6" ht="13.5" customHeight="1">
      <c r="A1075" s="76"/>
      <c r="B1075" s="76" t="s">
        <v>117</v>
      </c>
      <c r="C1075" s="4">
        <v>0</v>
      </c>
      <c r="D1075" s="4">
        <v>0</v>
      </c>
      <c r="E1075" s="14">
        <v>0</v>
      </c>
      <c r="F1075" s="14" t="e">
        <f t="shared" si="105"/>
        <v>#DIV/0!</v>
      </c>
    </row>
    <row r="1076" spans="1:6" ht="13.5" customHeight="1">
      <c r="A1076" s="76"/>
      <c r="B1076" s="76" t="s">
        <v>565</v>
      </c>
      <c r="C1076" s="4">
        <v>0</v>
      </c>
      <c r="D1076" s="4">
        <v>0</v>
      </c>
      <c r="E1076" s="14">
        <v>42357.38</v>
      </c>
      <c r="F1076" s="14" t="e">
        <f t="shared" si="105"/>
        <v>#DIV/0!</v>
      </c>
    </row>
    <row r="1077" spans="1:6" ht="13.5" customHeight="1">
      <c r="A1077" s="76"/>
      <c r="B1077" s="76" t="s">
        <v>118</v>
      </c>
      <c r="C1077" s="4">
        <v>0</v>
      </c>
      <c r="D1077" s="4">
        <v>0</v>
      </c>
      <c r="E1077" s="14">
        <v>160898.98</v>
      </c>
      <c r="F1077" s="14" t="e">
        <f t="shared" si="105"/>
        <v>#DIV/0!</v>
      </c>
    </row>
    <row r="1078" spans="1:6" ht="25.5" customHeight="1">
      <c r="A1078" s="230" t="s">
        <v>992</v>
      </c>
      <c r="B1078" s="231"/>
      <c r="C1078" s="5">
        <f>C1086</f>
        <v>40000</v>
      </c>
      <c r="D1078" s="5">
        <f>D1086</f>
        <v>40000</v>
      </c>
      <c r="E1078" s="137">
        <f>E1086</f>
        <v>40000</v>
      </c>
      <c r="F1078" s="14">
        <f>E1078/D1078*100</f>
        <v>100</v>
      </c>
    </row>
    <row r="1079" spans="1:6" ht="25.5" customHeight="1">
      <c r="A1079" s="226" t="s">
        <v>1131</v>
      </c>
      <c r="B1079" s="227"/>
      <c r="C1079" s="64">
        <f>SUM(C1080:C1085)</f>
        <v>40000</v>
      </c>
      <c r="D1079" s="64">
        <f>SUM(D1080:D1085)</f>
        <v>40000</v>
      </c>
      <c r="E1079" s="135">
        <f>SUM(E1080:E1085)</f>
        <v>40000</v>
      </c>
      <c r="F1079" s="14">
        <f aca="true" t="shared" si="109" ref="F1079:F1085">E1079/D1079*100</f>
        <v>100</v>
      </c>
    </row>
    <row r="1080" spans="1:6" ht="18" customHeight="1">
      <c r="A1080" s="205" t="s">
        <v>1040</v>
      </c>
      <c r="B1080" s="206"/>
      <c r="C1080" s="4">
        <v>40000</v>
      </c>
      <c r="D1080" s="4">
        <v>40000</v>
      </c>
      <c r="E1080" s="14">
        <v>40000</v>
      </c>
      <c r="F1080" s="14">
        <f t="shared" si="109"/>
        <v>100</v>
      </c>
    </row>
    <row r="1081" spans="1:6" ht="18" customHeight="1">
      <c r="A1081" s="205" t="s">
        <v>1246</v>
      </c>
      <c r="B1081" s="206"/>
      <c r="C1081" s="4">
        <v>0</v>
      </c>
      <c r="D1081" s="4">
        <v>0</v>
      </c>
      <c r="E1081" s="14">
        <v>0</v>
      </c>
      <c r="F1081" s="14" t="e">
        <f t="shared" si="109"/>
        <v>#DIV/0!</v>
      </c>
    </row>
    <row r="1082" spans="1:6" ht="18" customHeight="1">
      <c r="A1082" s="205" t="s">
        <v>1250</v>
      </c>
      <c r="B1082" s="206"/>
      <c r="C1082" s="4">
        <v>0</v>
      </c>
      <c r="D1082" s="4">
        <v>0</v>
      </c>
      <c r="E1082" s="14">
        <v>0</v>
      </c>
      <c r="F1082" s="14" t="e">
        <f t="shared" si="109"/>
        <v>#DIV/0!</v>
      </c>
    </row>
    <row r="1083" spans="1:6" ht="18" customHeight="1">
      <c r="A1083" s="205" t="s">
        <v>1247</v>
      </c>
      <c r="B1083" s="206"/>
      <c r="C1083" s="4">
        <v>0</v>
      </c>
      <c r="D1083" s="4">
        <v>0</v>
      </c>
      <c r="E1083" s="14">
        <v>0</v>
      </c>
      <c r="F1083" s="14" t="e">
        <f t="shared" si="109"/>
        <v>#DIV/0!</v>
      </c>
    </row>
    <row r="1084" spans="1:6" ht="18" customHeight="1">
      <c r="A1084" s="205" t="s">
        <v>1248</v>
      </c>
      <c r="B1084" s="206"/>
      <c r="C1084" s="4">
        <v>0</v>
      </c>
      <c r="D1084" s="4">
        <v>0</v>
      </c>
      <c r="E1084" s="14">
        <v>0</v>
      </c>
      <c r="F1084" s="14" t="e">
        <f t="shared" si="109"/>
        <v>#DIV/0!</v>
      </c>
    </row>
    <row r="1085" spans="1:6" ht="18" customHeight="1">
      <c r="A1085" s="205" t="s">
        <v>1253</v>
      </c>
      <c r="B1085" s="206"/>
      <c r="C1085" s="4">
        <v>0</v>
      </c>
      <c r="D1085" s="4">
        <v>0</v>
      </c>
      <c r="E1085" s="14">
        <v>0</v>
      </c>
      <c r="F1085" s="14" t="e">
        <f t="shared" si="109"/>
        <v>#DIV/0!</v>
      </c>
    </row>
    <row r="1086" spans="1:6" ht="21" customHeight="1">
      <c r="A1086" s="41" t="s">
        <v>618</v>
      </c>
      <c r="B1086" s="3" t="s">
        <v>620</v>
      </c>
      <c r="C1086" s="4">
        <f aca="true" t="shared" si="110" ref="C1086:E1087">C1087</f>
        <v>40000</v>
      </c>
      <c r="D1086" s="4">
        <f t="shared" si="110"/>
        <v>40000</v>
      </c>
      <c r="E1086" s="14">
        <f t="shared" si="110"/>
        <v>40000</v>
      </c>
      <c r="F1086" s="14">
        <f>E1086/D1086*100</f>
        <v>100</v>
      </c>
    </row>
    <row r="1087" spans="1:6" ht="18" customHeight="1">
      <c r="A1087" s="41" t="s">
        <v>636</v>
      </c>
      <c r="B1087" s="3" t="s">
        <v>637</v>
      </c>
      <c r="C1087" s="4">
        <v>40000</v>
      </c>
      <c r="D1087" s="4">
        <v>40000</v>
      </c>
      <c r="E1087" s="14">
        <f t="shared" si="110"/>
        <v>40000</v>
      </c>
      <c r="F1087" s="14">
        <f>E1087/D1087*100</f>
        <v>100</v>
      </c>
    </row>
    <row r="1088" spans="1:6" ht="15" customHeight="1">
      <c r="A1088" s="41" t="s">
        <v>638</v>
      </c>
      <c r="B1088" s="81" t="s">
        <v>639</v>
      </c>
      <c r="C1088" s="4">
        <v>0</v>
      </c>
      <c r="D1088" s="4">
        <v>0</v>
      </c>
      <c r="E1088" s="14">
        <v>40000</v>
      </c>
      <c r="F1088" s="14" t="e">
        <f>E1088/D1088*100</f>
        <v>#DIV/0!</v>
      </c>
    </row>
    <row r="1089" spans="1:6" ht="25.5" customHeight="1">
      <c r="A1089" s="230" t="s">
        <v>993</v>
      </c>
      <c r="B1089" s="231"/>
      <c r="C1089" s="5">
        <f>C1097</f>
        <v>150000</v>
      </c>
      <c r="D1089" s="5">
        <f>D1097</f>
        <v>150000</v>
      </c>
      <c r="E1089" s="137">
        <f>E1097</f>
        <v>131600</v>
      </c>
      <c r="F1089" s="14">
        <f t="shared" si="105"/>
        <v>87.73333333333333</v>
      </c>
    </row>
    <row r="1090" spans="1:6" ht="25.5" customHeight="1">
      <c r="A1090" s="226" t="s">
        <v>1132</v>
      </c>
      <c r="B1090" s="227"/>
      <c r="C1090" s="64">
        <f>SUM(C1091:C1096)</f>
        <v>150000</v>
      </c>
      <c r="D1090" s="64">
        <f>SUM(D1091:D1096)</f>
        <v>150000</v>
      </c>
      <c r="E1090" s="135">
        <f>SUM(E1091:E1096)</f>
        <v>131600</v>
      </c>
      <c r="F1090" s="14">
        <f t="shared" si="105"/>
        <v>87.73333333333333</v>
      </c>
    </row>
    <row r="1091" spans="1:6" ht="18" customHeight="1">
      <c r="A1091" s="205" t="s">
        <v>1040</v>
      </c>
      <c r="B1091" s="206"/>
      <c r="C1091" s="4">
        <v>150000</v>
      </c>
      <c r="D1091" s="4">
        <v>150000</v>
      </c>
      <c r="E1091" s="14">
        <v>131600</v>
      </c>
      <c r="F1091" s="14">
        <f t="shared" si="105"/>
        <v>87.73333333333333</v>
      </c>
    </row>
    <row r="1092" spans="1:6" ht="18" customHeight="1">
      <c r="A1092" s="205" t="s">
        <v>1246</v>
      </c>
      <c r="B1092" s="206"/>
      <c r="C1092" s="4">
        <v>0</v>
      </c>
      <c r="D1092" s="4">
        <v>0</v>
      </c>
      <c r="E1092" s="14">
        <v>0</v>
      </c>
      <c r="F1092" s="14" t="e">
        <f t="shared" si="105"/>
        <v>#DIV/0!</v>
      </c>
    </row>
    <row r="1093" spans="1:6" ht="18" customHeight="1">
      <c r="A1093" s="205" t="s">
        <v>1274</v>
      </c>
      <c r="B1093" s="206"/>
      <c r="C1093" s="4">
        <v>0</v>
      </c>
      <c r="D1093" s="4">
        <v>0</v>
      </c>
      <c r="E1093" s="14">
        <v>0</v>
      </c>
      <c r="F1093" s="14" t="e">
        <f t="shared" si="105"/>
        <v>#DIV/0!</v>
      </c>
    </row>
    <row r="1094" spans="1:6" ht="18" customHeight="1">
      <c r="A1094" s="205" t="s">
        <v>1247</v>
      </c>
      <c r="B1094" s="206"/>
      <c r="C1094" s="4">
        <v>0</v>
      </c>
      <c r="D1094" s="4">
        <v>0</v>
      </c>
      <c r="E1094" s="14">
        <v>0</v>
      </c>
      <c r="F1094" s="14" t="e">
        <f t="shared" si="105"/>
        <v>#DIV/0!</v>
      </c>
    </row>
    <row r="1095" spans="1:6" ht="18" customHeight="1">
      <c r="A1095" s="205" t="s">
        <v>1248</v>
      </c>
      <c r="B1095" s="206"/>
      <c r="C1095" s="4">
        <v>0</v>
      </c>
      <c r="D1095" s="4">
        <v>0</v>
      </c>
      <c r="E1095" s="14">
        <v>0</v>
      </c>
      <c r="F1095" s="14" t="e">
        <f t="shared" si="105"/>
        <v>#DIV/0!</v>
      </c>
    </row>
    <row r="1096" spans="1:6" ht="18" customHeight="1">
      <c r="A1096" s="205" t="s">
        <v>1253</v>
      </c>
      <c r="B1096" s="206"/>
      <c r="C1096" s="4">
        <v>0</v>
      </c>
      <c r="D1096" s="4">
        <v>0</v>
      </c>
      <c r="E1096" s="14">
        <v>0</v>
      </c>
      <c r="F1096" s="14" t="e">
        <f t="shared" si="105"/>
        <v>#DIV/0!</v>
      </c>
    </row>
    <row r="1097" spans="1:6" ht="21" customHeight="1">
      <c r="A1097" s="41">
        <v>37</v>
      </c>
      <c r="B1097" s="76" t="s">
        <v>110</v>
      </c>
      <c r="C1097" s="4">
        <f aca="true" t="shared" si="111" ref="C1097:E1098">C1098</f>
        <v>150000</v>
      </c>
      <c r="D1097" s="4">
        <f t="shared" si="111"/>
        <v>150000</v>
      </c>
      <c r="E1097" s="14">
        <f t="shared" si="111"/>
        <v>131600</v>
      </c>
      <c r="F1097" s="14">
        <f t="shared" si="105"/>
        <v>87.73333333333333</v>
      </c>
    </row>
    <row r="1098" spans="1:6" ht="18" customHeight="1">
      <c r="A1098" s="41">
        <v>372</v>
      </c>
      <c r="B1098" s="76" t="s">
        <v>111</v>
      </c>
      <c r="C1098" s="4">
        <v>150000</v>
      </c>
      <c r="D1098" s="4">
        <v>150000</v>
      </c>
      <c r="E1098" s="14">
        <f t="shared" si="111"/>
        <v>131600</v>
      </c>
      <c r="F1098" s="14">
        <f t="shared" si="105"/>
        <v>87.73333333333333</v>
      </c>
    </row>
    <row r="1099" spans="1:6" ht="15" customHeight="1">
      <c r="A1099" s="41">
        <v>3721</v>
      </c>
      <c r="B1099" s="76" t="s">
        <v>119</v>
      </c>
      <c r="C1099" s="4">
        <v>0</v>
      </c>
      <c r="D1099" s="4">
        <v>0</v>
      </c>
      <c r="E1099" s="14">
        <v>131600</v>
      </c>
      <c r="F1099" s="14" t="e">
        <f t="shared" si="105"/>
        <v>#DIV/0!</v>
      </c>
    </row>
    <row r="1100" spans="1:6" ht="25.5" customHeight="1">
      <c r="A1100" s="230" t="s">
        <v>994</v>
      </c>
      <c r="B1100" s="231"/>
      <c r="C1100" s="5">
        <f>C1108</f>
        <v>60000</v>
      </c>
      <c r="D1100" s="5">
        <f>D1108</f>
        <v>60000</v>
      </c>
      <c r="E1100" s="137">
        <f>E1108</f>
        <v>60000</v>
      </c>
      <c r="F1100" s="14">
        <f t="shared" si="105"/>
        <v>100</v>
      </c>
    </row>
    <row r="1101" spans="1:6" ht="25.5" customHeight="1">
      <c r="A1101" s="226" t="s">
        <v>1133</v>
      </c>
      <c r="B1101" s="227"/>
      <c r="C1101" s="64">
        <f>SUM(C1102:C1107)</f>
        <v>60000</v>
      </c>
      <c r="D1101" s="64">
        <f>SUM(D1102:D1107)</f>
        <v>60000</v>
      </c>
      <c r="E1101" s="135">
        <f>SUM(E1102:E1107)</f>
        <v>60000</v>
      </c>
      <c r="F1101" s="14">
        <f aca="true" t="shared" si="112" ref="F1101:F1107">E1101/D1101*100</f>
        <v>100</v>
      </c>
    </row>
    <row r="1102" spans="1:6" ht="18" customHeight="1">
      <c r="A1102" s="205" t="s">
        <v>1040</v>
      </c>
      <c r="B1102" s="206"/>
      <c r="C1102" s="4">
        <v>60000</v>
      </c>
      <c r="D1102" s="4">
        <v>60000</v>
      </c>
      <c r="E1102" s="14">
        <v>60000</v>
      </c>
      <c r="F1102" s="14">
        <f t="shared" si="112"/>
        <v>100</v>
      </c>
    </row>
    <row r="1103" spans="1:6" ht="18" customHeight="1">
      <c r="A1103" s="205" t="s">
        <v>1246</v>
      </c>
      <c r="B1103" s="206"/>
      <c r="C1103" s="4">
        <v>0</v>
      </c>
      <c r="D1103" s="4">
        <v>0</v>
      </c>
      <c r="E1103" s="14">
        <v>0</v>
      </c>
      <c r="F1103" s="14" t="e">
        <f t="shared" si="112"/>
        <v>#DIV/0!</v>
      </c>
    </row>
    <row r="1104" spans="1:6" ht="18" customHeight="1">
      <c r="A1104" s="205" t="s">
        <v>1250</v>
      </c>
      <c r="B1104" s="206"/>
      <c r="C1104" s="4">
        <v>0</v>
      </c>
      <c r="D1104" s="4">
        <v>0</v>
      </c>
      <c r="E1104" s="14">
        <v>0</v>
      </c>
      <c r="F1104" s="14" t="e">
        <f t="shared" si="112"/>
        <v>#DIV/0!</v>
      </c>
    </row>
    <row r="1105" spans="1:6" ht="18" customHeight="1">
      <c r="A1105" s="205" t="s">
        <v>1247</v>
      </c>
      <c r="B1105" s="206"/>
      <c r="C1105" s="4">
        <v>0</v>
      </c>
      <c r="D1105" s="4">
        <v>0</v>
      </c>
      <c r="E1105" s="14">
        <v>0</v>
      </c>
      <c r="F1105" s="14" t="e">
        <f t="shared" si="112"/>
        <v>#DIV/0!</v>
      </c>
    </row>
    <row r="1106" spans="1:6" ht="18" customHeight="1">
      <c r="A1106" s="205" t="s">
        <v>1248</v>
      </c>
      <c r="B1106" s="206"/>
      <c r="C1106" s="4">
        <v>0</v>
      </c>
      <c r="D1106" s="4">
        <v>0</v>
      </c>
      <c r="E1106" s="14">
        <v>0</v>
      </c>
      <c r="F1106" s="14" t="e">
        <f t="shared" si="112"/>
        <v>#DIV/0!</v>
      </c>
    </row>
    <row r="1107" spans="1:6" ht="18" customHeight="1">
      <c r="A1107" s="205" t="s">
        <v>1253</v>
      </c>
      <c r="B1107" s="206"/>
      <c r="C1107" s="4">
        <v>0</v>
      </c>
      <c r="D1107" s="4">
        <v>0</v>
      </c>
      <c r="E1107" s="14">
        <v>0</v>
      </c>
      <c r="F1107" s="14" t="e">
        <f t="shared" si="112"/>
        <v>#DIV/0!</v>
      </c>
    </row>
    <row r="1108" spans="1:6" ht="21" customHeight="1">
      <c r="A1108" s="41">
        <v>38</v>
      </c>
      <c r="B1108" s="72" t="s">
        <v>559</v>
      </c>
      <c r="C1108" s="4">
        <f aca="true" t="shared" si="113" ref="C1108:E1109">C1109</f>
        <v>60000</v>
      </c>
      <c r="D1108" s="4">
        <f t="shared" si="113"/>
        <v>60000</v>
      </c>
      <c r="E1108" s="14">
        <f t="shared" si="113"/>
        <v>60000</v>
      </c>
      <c r="F1108" s="14">
        <f t="shared" si="105"/>
        <v>100</v>
      </c>
    </row>
    <row r="1109" spans="1:6" ht="18" customHeight="1">
      <c r="A1109" s="41">
        <v>381</v>
      </c>
      <c r="B1109" s="76" t="s">
        <v>66</v>
      </c>
      <c r="C1109" s="4">
        <v>60000</v>
      </c>
      <c r="D1109" s="4">
        <v>60000</v>
      </c>
      <c r="E1109" s="14">
        <f t="shared" si="113"/>
        <v>60000</v>
      </c>
      <c r="F1109" s="14">
        <f t="shared" si="105"/>
        <v>100</v>
      </c>
    </row>
    <row r="1110" spans="1:6" ht="15" customHeight="1">
      <c r="A1110" s="41">
        <v>3811</v>
      </c>
      <c r="B1110" s="76" t="s">
        <v>68</v>
      </c>
      <c r="C1110" s="4">
        <f>SUM(C1111:C1113)</f>
        <v>0</v>
      </c>
      <c r="D1110" s="4">
        <f>SUM(D1111:D1113)</f>
        <v>0</v>
      </c>
      <c r="E1110" s="14">
        <f>SUM(E1111:E1114)</f>
        <v>60000</v>
      </c>
      <c r="F1110" s="14" t="e">
        <f t="shared" si="105"/>
        <v>#DIV/0!</v>
      </c>
    </row>
    <row r="1111" spans="1:6" ht="13.5" customHeight="1">
      <c r="A1111" s="78"/>
      <c r="B1111" s="81" t="s">
        <v>707</v>
      </c>
      <c r="C1111" s="4">
        <v>0</v>
      </c>
      <c r="D1111" s="4">
        <v>0</v>
      </c>
      <c r="E1111" s="14">
        <v>22000</v>
      </c>
      <c r="F1111" s="14" t="e">
        <f>E1111/D1111*100</f>
        <v>#DIV/0!</v>
      </c>
    </row>
    <row r="1112" spans="1:6" ht="13.5" customHeight="1">
      <c r="A1112" s="78"/>
      <c r="B1112" s="81" t="s">
        <v>708</v>
      </c>
      <c r="C1112" s="4">
        <v>0</v>
      </c>
      <c r="D1112" s="4">
        <v>0</v>
      </c>
      <c r="E1112" s="14">
        <v>0</v>
      </c>
      <c r="F1112" s="14" t="e">
        <f t="shared" si="105"/>
        <v>#DIV/0!</v>
      </c>
    </row>
    <row r="1113" spans="1:6" ht="13.5" customHeight="1">
      <c r="A1113" s="82"/>
      <c r="B1113" s="81" t="s">
        <v>1134</v>
      </c>
      <c r="C1113" s="4">
        <v>0</v>
      </c>
      <c r="D1113" s="4">
        <v>0</v>
      </c>
      <c r="E1113" s="14">
        <v>15000</v>
      </c>
      <c r="F1113" s="14" t="e">
        <f t="shared" si="105"/>
        <v>#DIV/0!</v>
      </c>
    </row>
    <row r="1114" spans="1:6" ht="13.5" customHeight="1">
      <c r="A1114" s="82"/>
      <c r="B1114" s="81" t="s">
        <v>1127</v>
      </c>
      <c r="C1114" s="4">
        <v>0</v>
      </c>
      <c r="D1114" s="4">
        <v>0</v>
      </c>
      <c r="E1114" s="14">
        <v>23000</v>
      </c>
      <c r="F1114" s="14" t="e">
        <f>E1114/D1114*100</f>
        <v>#DIV/0!</v>
      </c>
    </row>
    <row r="1115" spans="1:6" ht="25.5" customHeight="1">
      <c r="A1115" s="230" t="s">
        <v>995</v>
      </c>
      <c r="B1115" s="231"/>
      <c r="C1115" s="5">
        <f>C1123</f>
        <v>10400</v>
      </c>
      <c r="D1115" s="5">
        <f>D1123</f>
        <v>10400</v>
      </c>
      <c r="E1115" s="137">
        <f>E1123</f>
        <v>8400</v>
      </c>
      <c r="F1115" s="14">
        <f t="shared" si="105"/>
        <v>80.76923076923077</v>
      </c>
    </row>
    <row r="1116" spans="1:6" ht="25.5" customHeight="1">
      <c r="A1116" s="226" t="s">
        <v>1136</v>
      </c>
      <c r="B1116" s="227"/>
      <c r="C1116" s="64">
        <f>SUM(C1117:C1122)</f>
        <v>10400</v>
      </c>
      <c r="D1116" s="64">
        <f>SUM(D1117:D1122)</f>
        <v>10400</v>
      </c>
      <c r="E1116" s="135">
        <f>SUM(E1117:E1122)</f>
        <v>8400</v>
      </c>
      <c r="F1116" s="14">
        <f t="shared" si="105"/>
        <v>80.76923076923077</v>
      </c>
    </row>
    <row r="1117" spans="1:6" ht="18" customHeight="1">
      <c r="A1117" s="205" t="s">
        <v>1040</v>
      </c>
      <c r="B1117" s="206"/>
      <c r="C1117" s="4">
        <v>2000</v>
      </c>
      <c r="D1117" s="4">
        <v>2000</v>
      </c>
      <c r="E1117" s="14">
        <v>0</v>
      </c>
      <c r="F1117" s="14">
        <f t="shared" si="105"/>
        <v>0</v>
      </c>
    </row>
    <row r="1118" spans="1:6" ht="18" customHeight="1">
      <c r="A1118" s="205" t="s">
        <v>1246</v>
      </c>
      <c r="B1118" s="206"/>
      <c r="C1118" s="4">
        <v>0</v>
      </c>
      <c r="D1118" s="4">
        <v>0</v>
      </c>
      <c r="E1118" s="14">
        <v>0</v>
      </c>
      <c r="F1118" s="14" t="e">
        <f t="shared" si="105"/>
        <v>#DIV/0!</v>
      </c>
    </row>
    <row r="1119" spans="1:6" ht="18" customHeight="1">
      <c r="A1119" s="205" t="s">
        <v>1250</v>
      </c>
      <c r="B1119" s="206"/>
      <c r="C1119" s="4">
        <v>0</v>
      </c>
      <c r="D1119" s="4">
        <v>0</v>
      </c>
      <c r="E1119" s="14">
        <v>0</v>
      </c>
      <c r="F1119" s="14" t="e">
        <f t="shared" si="105"/>
        <v>#DIV/0!</v>
      </c>
    </row>
    <row r="1120" spans="1:6" ht="18" customHeight="1">
      <c r="A1120" s="205" t="s">
        <v>1247</v>
      </c>
      <c r="B1120" s="206"/>
      <c r="C1120" s="4">
        <v>8400</v>
      </c>
      <c r="D1120" s="4">
        <v>8400</v>
      </c>
      <c r="E1120" s="14">
        <v>8400</v>
      </c>
      <c r="F1120" s="14">
        <f t="shared" si="105"/>
        <v>100</v>
      </c>
    </row>
    <row r="1121" spans="1:6" ht="18" customHeight="1">
      <c r="A1121" s="205" t="s">
        <v>1248</v>
      </c>
      <c r="B1121" s="206"/>
      <c r="C1121" s="4">
        <v>0</v>
      </c>
      <c r="D1121" s="4">
        <v>0</v>
      </c>
      <c r="E1121" s="14">
        <v>0</v>
      </c>
      <c r="F1121" s="14" t="e">
        <f t="shared" si="105"/>
        <v>#DIV/0!</v>
      </c>
    </row>
    <row r="1122" spans="1:6" ht="18" customHeight="1">
      <c r="A1122" s="205" t="s">
        <v>1253</v>
      </c>
      <c r="B1122" s="206"/>
      <c r="C1122" s="4">
        <v>0</v>
      </c>
      <c r="D1122" s="4">
        <v>0</v>
      </c>
      <c r="E1122" s="14">
        <v>0</v>
      </c>
      <c r="F1122" s="14" t="e">
        <f t="shared" si="105"/>
        <v>#DIV/0!</v>
      </c>
    </row>
    <row r="1123" spans="1:6" ht="21" customHeight="1">
      <c r="A1123" s="41">
        <v>37</v>
      </c>
      <c r="B1123" s="76" t="s">
        <v>110</v>
      </c>
      <c r="C1123" s="4">
        <f aca="true" t="shared" si="114" ref="C1123:E1125">C1124</f>
        <v>10400</v>
      </c>
      <c r="D1123" s="4">
        <f t="shared" si="114"/>
        <v>10400</v>
      </c>
      <c r="E1123" s="14">
        <f t="shared" si="114"/>
        <v>8400</v>
      </c>
      <c r="F1123" s="14">
        <f t="shared" si="105"/>
        <v>80.76923076923077</v>
      </c>
    </row>
    <row r="1124" spans="1:6" ht="18" customHeight="1">
      <c r="A1124" s="41">
        <v>372</v>
      </c>
      <c r="B1124" s="76" t="s">
        <v>111</v>
      </c>
      <c r="C1124" s="4">
        <v>10400</v>
      </c>
      <c r="D1124" s="4">
        <v>10400</v>
      </c>
      <c r="E1124" s="14">
        <f t="shared" si="114"/>
        <v>8400</v>
      </c>
      <c r="F1124" s="14">
        <f aca="true" t="shared" si="115" ref="F1124:F1272">E1124/D1124*100</f>
        <v>80.76923076923077</v>
      </c>
    </row>
    <row r="1125" spans="1:6" ht="15" customHeight="1">
      <c r="A1125" s="41">
        <v>3722</v>
      </c>
      <c r="B1125" s="76" t="s">
        <v>114</v>
      </c>
      <c r="C1125" s="4">
        <f t="shared" si="114"/>
        <v>0</v>
      </c>
      <c r="D1125" s="4">
        <f t="shared" si="114"/>
        <v>0</v>
      </c>
      <c r="E1125" s="14">
        <f t="shared" si="114"/>
        <v>8400</v>
      </c>
      <c r="F1125" s="14" t="e">
        <f t="shared" si="115"/>
        <v>#DIV/0!</v>
      </c>
    </row>
    <row r="1126" spans="1:6" ht="13.5" customHeight="1">
      <c r="A1126" s="76"/>
      <c r="B1126" s="76" t="s">
        <v>120</v>
      </c>
      <c r="C1126" s="4">
        <v>0</v>
      </c>
      <c r="D1126" s="4">
        <v>0</v>
      </c>
      <c r="E1126" s="14">
        <v>8400</v>
      </c>
      <c r="F1126" s="14" t="e">
        <f t="shared" si="115"/>
        <v>#DIV/0!</v>
      </c>
    </row>
    <row r="1127" spans="1:6" ht="25.5" customHeight="1">
      <c r="A1127" s="230" t="s">
        <v>996</v>
      </c>
      <c r="B1127" s="231"/>
      <c r="C1127" s="5">
        <f>C1135</f>
        <v>255000</v>
      </c>
      <c r="D1127" s="5">
        <f>D1135</f>
        <v>255000</v>
      </c>
      <c r="E1127" s="137">
        <f>E1135</f>
        <v>180692.37</v>
      </c>
      <c r="F1127" s="14">
        <f t="shared" si="115"/>
        <v>70.85975294117647</v>
      </c>
    </row>
    <row r="1128" spans="1:6" ht="25.5" customHeight="1">
      <c r="A1128" s="226" t="s">
        <v>1135</v>
      </c>
      <c r="B1128" s="227"/>
      <c r="C1128" s="64">
        <f>SUM(C1129:C1134)</f>
        <v>255000</v>
      </c>
      <c r="D1128" s="64">
        <f>SUM(D1129:D1134)</f>
        <v>255000</v>
      </c>
      <c r="E1128" s="135">
        <f>SUM(E1129:E1134)</f>
        <v>180692.37</v>
      </c>
      <c r="F1128" s="14">
        <f t="shared" si="115"/>
        <v>70.85975294117647</v>
      </c>
    </row>
    <row r="1129" spans="1:6" ht="18" customHeight="1">
      <c r="A1129" s="205" t="s">
        <v>1040</v>
      </c>
      <c r="B1129" s="206"/>
      <c r="C1129" s="4">
        <v>255000</v>
      </c>
      <c r="D1129" s="4">
        <v>255000</v>
      </c>
      <c r="E1129" s="14">
        <v>180692.37</v>
      </c>
      <c r="F1129" s="14">
        <f t="shared" si="115"/>
        <v>70.85975294117647</v>
      </c>
    </row>
    <row r="1130" spans="1:6" ht="18" customHeight="1">
      <c r="A1130" s="205" t="s">
        <v>1041</v>
      </c>
      <c r="B1130" s="206"/>
      <c r="C1130" s="4">
        <v>0</v>
      </c>
      <c r="D1130" s="4">
        <v>0</v>
      </c>
      <c r="E1130" s="14">
        <v>0</v>
      </c>
      <c r="F1130" s="14" t="e">
        <f t="shared" si="115"/>
        <v>#DIV/0!</v>
      </c>
    </row>
    <row r="1131" spans="1:6" ht="18" customHeight="1">
      <c r="A1131" s="205" t="s">
        <v>1042</v>
      </c>
      <c r="B1131" s="206"/>
      <c r="C1131" s="4">
        <v>0</v>
      </c>
      <c r="D1131" s="4">
        <v>0</v>
      </c>
      <c r="E1131" s="14">
        <v>0</v>
      </c>
      <c r="F1131" s="14" t="e">
        <f t="shared" si="115"/>
        <v>#DIV/0!</v>
      </c>
    </row>
    <row r="1132" spans="1:6" ht="18" customHeight="1">
      <c r="A1132" s="205" t="s">
        <v>1043</v>
      </c>
      <c r="B1132" s="206"/>
      <c r="C1132" s="4">
        <v>0</v>
      </c>
      <c r="D1132" s="4">
        <v>0</v>
      </c>
      <c r="E1132" s="14">
        <v>0</v>
      </c>
      <c r="F1132" s="14" t="e">
        <f t="shared" si="115"/>
        <v>#DIV/0!</v>
      </c>
    </row>
    <row r="1133" spans="1:6" ht="18" customHeight="1">
      <c r="A1133" s="205" t="s">
        <v>1044</v>
      </c>
      <c r="B1133" s="206"/>
      <c r="C1133" s="4">
        <v>0</v>
      </c>
      <c r="D1133" s="4">
        <v>0</v>
      </c>
      <c r="E1133" s="14">
        <v>0</v>
      </c>
      <c r="F1133" s="14" t="e">
        <f t="shared" si="115"/>
        <v>#DIV/0!</v>
      </c>
    </row>
    <row r="1134" spans="1:6" ht="18" customHeight="1">
      <c r="A1134" s="205" t="s">
        <v>1045</v>
      </c>
      <c r="B1134" s="206"/>
      <c r="C1134" s="4">
        <v>0</v>
      </c>
      <c r="D1134" s="4">
        <v>0</v>
      </c>
      <c r="E1134" s="14">
        <v>0</v>
      </c>
      <c r="F1134" s="14" t="e">
        <f t="shared" si="115"/>
        <v>#DIV/0!</v>
      </c>
    </row>
    <row r="1135" spans="1:6" ht="21" customHeight="1">
      <c r="A1135" s="41">
        <v>38</v>
      </c>
      <c r="B1135" s="72" t="s">
        <v>559</v>
      </c>
      <c r="C1135" s="4">
        <f aca="true" t="shared" si="116" ref="C1135:E1136">C1136</f>
        <v>255000</v>
      </c>
      <c r="D1135" s="4">
        <f t="shared" si="116"/>
        <v>255000</v>
      </c>
      <c r="E1135" s="14">
        <f t="shared" si="116"/>
        <v>180692.37</v>
      </c>
      <c r="F1135" s="14">
        <f t="shared" si="115"/>
        <v>70.85975294117647</v>
      </c>
    </row>
    <row r="1136" spans="1:6" ht="18" customHeight="1">
      <c r="A1136" s="41">
        <v>381</v>
      </c>
      <c r="B1136" s="76" t="s">
        <v>66</v>
      </c>
      <c r="C1136" s="4">
        <v>255000</v>
      </c>
      <c r="D1136" s="4">
        <v>255000</v>
      </c>
      <c r="E1136" s="14">
        <f t="shared" si="116"/>
        <v>180692.37</v>
      </c>
      <c r="F1136" s="14">
        <f t="shared" si="115"/>
        <v>70.85975294117647</v>
      </c>
    </row>
    <row r="1137" spans="1:6" ht="15" customHeight="1">
      <c r="A1137" s="41">
        <v>3811</v>
      </c>
      <c r="B1137" s="76" t="s">
        <v>709</v>
      </c>
      <c r="C1137" s="4">
        <v>0</v>
      </c>
      <c r="D1137" s="4">
        <v>0</v>
      </c>
      <c r="E1137" s="14">
        <v>180692.37</v>
      </c>
      <c r="F1137" s="14" t="e">
        <f t="shared" si="115"/>
        <v>#DIV/0!</v>
      </c>
    </row>
    <row r="1138" spans="1:6" ht="25.5" customHeight="1">
      <c r="A1138" s="230" t="s">
        <v>997</v>
      </c>
      <c r="B1138" s="231"/>
      <c r="C1138" s="5">
        <f>C1146</f>
        <v>0</v>
      </c>
      <c r="D1138" s="5">
        <f>D1146</f>
        <v>0</v>
      </c>
      <c r="E1138" s="137">
        <f>E1146</f>
        <v>0</v>
      </c>
      <c r="F1138" s="14" t="e">
        <f t="shared" si="115"/>
        <v>#DIV/0!</v>
      </c>
    </row>
    <row r="1139" spans="1:6" ht="25.5" customHeight="1">
      <c r="A1139" s="226" t="s">
        <v>1137</v>
      </c>
      <c r="B1139" s="227"/>
      <c r="C1139" s="64">
        <f>SUM(C1140:C1145)</f>
        <v>0</v>
      </c>
      <c r="D1139" s="64">
        <f>SUM(D1140:D1145)</f>
        <v>0</v>
      </c>
      <c r="E1139" s="135">
        <f>SUM(E1140:E1145)</f>
        <v>0</v>
      </c>
      <c r="F1139" s="14" t="e">
        <f aca="true" t="shared" si="117" ref="F1139:F1145">E1139/D1139*100</f>
        <v>#DIV/0!</v>
      </c>
    </row>
    <row r="1140" spans="1:6" ht="18" customHeight="1">
      <c r="A1140" s="205" t="s">
        <v>1040</v>
      </c>
      <c r="B1140" s="206"/>
      <c r="C1140" s="4">
        <v>0</v>
      </c>
      <c r="D1140" s="4">
        <v>0</v>
      </c>
      <c r="E1140" s="14">
        <v>0</v>
      </c>
      <c r="F1140" s="14" t="e">
        <f t="shared" si="117"/>
        <v>#DIV/0!</v>
      </c>
    </row>
    <row r="1141" spans="1:6" ht="18" customHeight="1">
      <c r="A1141" s="205" t="s">
        <v>1246</v>
      </c>
      <c r="B1141" s="206"/>
      <c r="C1141" s="4">
        <v>0</v>
      </c>
      <c r="D1141" s="4">
        <v>0</v>
      </c>
      <c r="E1141" s="14">
        <v>0</v>
      </c>
      <c r="F1141" s="14" t="e">
        <f t="shared" si="117"/>
        <v>#DIV/0!</v>
      </c>
    </row>
    <row r="1142" spans="1:6" ht="18" customHeight="1">
      <c r="A1142" s="205" t="s">
        <v>1250</v>
      </c>
      <c r="B1142" s="206"/>
      <c r="C1142" s="4">
        <v>0</v>
      </c>
      <c r="D1142" s="4">
        <v>0</v>
      </c>
      <c r="E1142" s="14">
        <v>0</v>
      </c>
      <c r="F1142" s="14" t="e">
        <f t="shared" si="117"/>
        <v>#DIV/0!</v>
      </c>
    </row>
    <row r="1143" spans="1:6" ht="18" customHeight="1">
      <c r="A1143" s="205" t="s">
        <v>1247</v>
      </c>
      <c r="B1143" s="206"/>
      <c r="C1143" s="4">
        <v>0</v>
      </c>
      <c r="D1143" s="4">
        <v>0</v>
      </c>
      <c r="E1143" s="14">
        <v>0</v>
      </c>
      <c r="F1143" s="14" t="e">
        <f t="shared" si="117"/>
        <v>#DIV/0!</v>
      </c>
    </row>
    <row r="1144" spans="1:6" ht="18" customHeight="1">
      <c r="A1144" s="205" t="s">
        <v>1248</v>
      </c>
      <c r="B1144" s="206"/>
      <c r="C1144" s="4">
        <v>0</v>
      </c>
      <c r="D1144" s="4">
        <v>0</v>
      </c>
      <c r="E1144" s="14">
        <v>0</v>
      </c>
      <c r="F1144" s="14" t="e">
        <f t="shared" si="117"/>
        <v>#DIV/0!</v>
      </c>
    </row>
    <row r="1145" spans="1:6" ht="18" customHeight="1">
      <c r="A1145" s="205" t="s">
        <v>1253</v>
      </c>
      <c r="B1145" s="206"/>
      <c r="C1145" s="4">
        <v>0</v>
      </c>
      <c r="D1145" s="4">
        <v>0</v>
      </c>
      <c r="E1145" s="14">
        <v>0</v>
      </c>
      <c r="F1145" s="14" t="e">
        <f t="shared" si="117"/>
        <v>#DIV/0!</v>
      </c>
    </row>
    <row r="1146" spans="1:6" ht="21" customHeight="1">
      <c r="A1146" s="41">
        <v>42</v>
      </c>
      <c r="B1146" s="76" t="s">
        <v>121</v>
      </c>
      <c r="C1146" s="4">
        <f aca="true" t="shared" si="118" ref="C1146:E1147">C1147</f>
        <v>0</v>
      </c>
      <c r="D1146" s="4">
        <f t="shared" si="118"/>
        <v>0</v>
      </c>
      <c r="E1146" s="14">
        <f t="shared" si="118"/>
        <v>0</v>
      </c>
      <c r="F1146" s="14" t="e">
        <f t="shared" si="115"/>
        <v>#DIV/0!</v>
      </c>
    </row>
    <row r="1147" spans="1:6" ht="18" customHeight="1">
      <c r="A1147" s="41">
        <v>421</v>
      </c>
      <c r="B1147" s="76" t="s">
        <v>83</v>
      </c>
      <c r="C1147" s="4">
        <v>0</v>
      </c>
      <c r="D1147" s="4">
        <v>0</v>
      </c>
      <c r="E1147" s="14">
        <f t="shared" si="118"/>
        <v>0</v>
      </c>
      <c r="F1147" s="14" t="e">
        <f t="shared" si="115"/>
        <v>#DIV/0!</v>
      </c>
    </row>
    <row r="1148" spans="1:6" ht="15" customHeight="1">
      <c r="A1148" s="41">
        <v>4212</v>
      </c>
      <c r="B1148" s="76" t="s">
        <v>122</v>
      </c>
      <c r="C1148" s="4">
        <v>0</v>
      </c>
      <c r="D1148" s="4">
        <v>0</v>
      </c>
      <c r="E1148" s="14">
        <v>0</v>
      </c>
      <c r="F1148" s="14" t="e">
        <f t="shared" si="115"/>
        <v>#DIV/0!</v>
      </c>
    </row>
    <row r="1149" spans="1:6" ht="36" customHeight="1">
      <c r="A1149" s="259" t="s">
        <v>283</v>
      </c>
      <c r="B1149" s="260"/>
      <c r="C1149" s="104">
        <f>C1157</f>
        <v>5053550</v>
      </c>
      <c r="D1149" s="104">
        <f>D1157</f>
        <v>5053550</v>
      </c>
      <c r="E1149" s="139">
        <f>E1157</f>
        <v>4054674.98</v>
      </c>
      <c r="F1149" s="61">
        <f t="shared" si="115"/>
        <v>80.23419140999891</v>
      </c>
    </row>
    <row r="1150" spans="1:6" ht="18" customHeight="1">
      <c r="A1150" s="205" t="s">
        <v>892</v>
      </c>
      <c r="B1150" s="206"/>
      <c r="C1150" s="4">
        <f aca="true" t="shared" si="119" ref="C1150:E1152">C1160+C1219</f>
        <v>3923450</v>
      </c>
      <c r="D1150" s="4">
        <f t="shared" si="119"/>
        <v>3923450</v>
      </c>
      <c r="E1150" s="14">
        <f t="shared" si="119"/>
        <v>3288584.34</v>
      </c>
      <c r="F1150" s="14">
        <f aca="true" t="shared" si="120" ref="F1150:F1156">E1150/D1150*100</f>
        <v>83.81868865411818</v>
      </c>
    </row>
    <row r="1151" spans="1:6" ht="18" customHeight="1">
      <c r="A1151" s="205" t="s">
        <v>1285</v>
      </c>
      <c r="B1151" s="206"/>
      <c r="C1151" s="4">
        <f t="shared" si="119"/>
        <v>8100</v>
      </c>
      <c r="D1151" s="4">
        <f t="shared" si="119"/>
        <v>8100</v>
      </c>
      <c r="E1151" s="14">
        <f t="shared" si="119"/>
        <v>8009.71</v>
      </c>
      <c r="F1151" s="14">
        <f t="shared" si="120"/>
        <v>98.88530864197531</v>
      </c>
    </row>
    <row r="1152" spans="1:6" ht="18" customHeight="1">
      <c r="A1152" s="205" t="s">
        <v>1286</v>
      </c>
      <c r="B1152" s="206"/>
      <c r="C1152" s="4">
        <f t="shared" si="119"/>
        <v>900000</v>
      </c>
      <c r="D1152" s="4">
        <f t="shared" si="119"/>
        <v>900000</v>
      </c>
      <c r="E1152" s="14">
        <f t="shared" si="119"/>
        <v>743800.92</v>
      </c>
      <c r="F1152" s="14">
        <f t="shared" si="120"/>
        <v>82.64454666666667</v>
      </c>
    </row>
    <row r="1153" spans="1:6" ht="18" customHeight="1">
      <c r="A1153" s="205" t="s">
        <v>1297</v>
      </c>
      <c r="B1153" s="206"/>
      <c r="C1153" s="4">
        <f>C1222</f>
        <v>200000</v>
      </c>
      <c r="D1153" s="4">
        <f>D1222</f>
        <v>200000</v>
      </c>
      <c r="E1153" s="14">
        <f>E1222</f>
        <v>0</v>
      </c>
      <c r="F1153" s="14">
        <f t="shared" si="120"/>
        <v>0</v>
      </c>
    </row>
    <row r="1154" spans="1:6" ht="18" customHeight="1">
      <c r="A1154" s="205" t="s">
        <v>1287</v>
      </c>
      <c r="B1154" s="206"/>
      <c r="C1154" s="4">
        <f>C1164</f>
        <v>12000</v>
      </c>
      <c r="D1154" s="4">
        <f>D1164</f>
        <v>12000</v>
      </c>
      <c r="E1154" s="14">
        <f>E1164</f>
        <v>13280</v>
      </c>
      <c r="F1154" s="14">
        <f t="shared" si="120"/>
        <v>110.66666666666667</v>
      </c>
    </row>
    <row r="1155" spans="1:10" ht="18" customHeight="1">
      <c r="A1155" s="205" t="s">
        <v>1288</v>
      </c>
      <c r="B1155" s="206"/>
      <c r="C1155" s="4">
        <f>C1165+C1223</f>
        <v>10000</v>
      </c>
      <c r="D1155" s="4">
        <f>D1165+D1223</f>
        <v>10000</v>
      </c>
      <c r="E1155" s="14">
        <f>E1165+E1223</f>
        <v>1000</v>
      </c>
      <c r="F1155" s="14">
        <f t="shared" si="120"/>
        <v>10</v>
      </c>
      <c r="H1155" s="142"/>
      <c r="I1155" s="142"/>
      <c r="J1155" s="151"/>
    </row>
    <row r="1156" spans="1:10" ht="18" customHeight="1">
      <c r="A1156" s="205" t="s">
        <v>1298</v>
      </c>
      <c r="B1156" s="206"/>
      <c r="C1156" s="4">
        <f>C1225</f>
        <v>0</v>
      </c>
      <c r="D1156" s="4">
        <f>D1225</f>
        <v>0</v>
      </c>
      <c r="E1156" s="14">
        <f>E1225</f>
        <v>0</v>
      </c>
      <c r="F1156" s="14" t="e">
        <f t="shared" si="120"/>
        <v>#DIV/0!</v>
      </c>
      <c r="H1156" s="142"/>
      <c r="I1156" s="142"/>
      <c r="J1156" s="142"/>
    </row>
    <row r="1157" spans="1:6" ht="30" customHeight="1">
      <c r="A1157" s="241" t="s">
        <v>570</v>
      </c>
      <c r="B1157" s="255"/>
      <c r="C1157" s="63">
        <f>C1158+C1217+C1229</f>
        <v>5053550</v>
      </c>
      <c r="D1157" s="63">
        <f>D1158+D1217+D1229</f>
        <v>5053550</v>
      </c>
      <c r="E1157" s="134">
        <f>E1158+E1217+E1229</f>
        <v>4054674.98</v>
      </c>
      <c r="F1157" s="14">
        <f t="shared" si="115"/>
        <v>80.23419140999891</v>
      </c>
    </row>
    <row r="1158" spans="1:6" ht="25.5" customHeight="1">
      <c r="A1158" s="230" t="s">
        <v>644</v>
      </c>
      <c r="B1158" s="231"/>
      <c r="C1158" s="5">
        <f>C1167+C1208</f>
        <v>4468550</v>
      </c>
      <c r="D1158" s="5">
        <f>D1167+D1208</f>
        <v>4468550</v>
      </c>
      <c r="E1158" s="137">
        <f>E1167+E1208</f>
        <v>4054674.98</v>
      </c>
      <c r="F1158" s="14">
        <f t="shared" si="115"/>
        <v>90.73804656991642</v>
      </c>
    </row>
    <row r="1159" spans="1:6" ht="25.5" customHeight="1">
      <c r="A1159" s="226" t="s">
        <v>1138</v>
      </c>
      <c r="B1159" s="227"/>
      <c r="C1159" s="64">
        <f>SUM(C1160:C1166)</f>
        <v>4468550</v>
      </c>
      <c r="D1159" s="64">
        <f>SUM(D1160:D1166)</f>
        <v>4468550</v>
      </c>
      <c r="E1159" s="135">
        <f>SUM(E1160:E1166)</f>
        <v>4054674.9699999997</v>
      </c>
      <c r="F1159" s="14">
        <f t="shared" si="115"/>
        <v>90.73804634613018</v>
      </c>
    </row>
    <row r="1160" spans="1:6" ht="18" customHeight="1">
      <c r="A1160" s="205" t="s">
        <v>1040</v>
      </c>
      <c r="B1160" s="206"/>
      <c r="C1160" s="4">
        <v>3538450</v>
      </c>
      <c r="D1160" s="4">
        <v>3538450</v>
      </c>
      <c r="E1160" s="14">
        <v>3288584.34</v>
      </c>
      <c r="F1160" s="14">
        <f t="shared" si="115"/>
        <v>92.93855614746569</v>
      </c>
    </row>
    <row r="1161" spans="1:6" ht="18" customHeight="1">
      <c r="A1161" s="205" t="s">
        <v>1291</v>
      </c>
      <c r="B1161" s="206"/>
      <c r="C1161" s="4">
        <v>8100</v>
      </c>
      <c r="D1161" s="4">
        <v>8100</v>
      </c>
      <c r="E1161" s="14">
        <v>8009.71</v>
      </c>
      <c r="F1161" s="14">
        <f t="shared" si="115"/>
        <v>98.88530864197531</v>
      </c>
    </row>
    <row r="1162" spans="1:6" ht="18" customHeight="1">
      <c r="A1162" s="205" t="s">
        <v>1289</v>
      </c>
      <c r="B1162" s="206"/>
      <c r="C1162" s="4">
        <v>900000</v>
      </c>
      <c r="D1162" s="4">
        <v>900000</v>
      </c>
      <c r="E1162" s="14">
        <v>743800.92</v>
      </c>
      <c r="F1162" s="14">
        <f t="shared" si="115"/>
        <v>82.64454666666667</v>
      </c>
    </row>
    <row r="1163" spans="1:6" ht="18" customHeight="1">
      <c r="A1163" s="205" t="s">
        <v>1290</v>
      </c>
      <c r="B1163" s="206"/>
      <c r="C1163" s="4">
        <v>0</v>
      </c>
      <c r="D1163" s="4">
        <v>0</v>
      </c>
      <c r="E1163" s="14">
        <v>0</v>
      </c>
      <c r="F1163" s="14" t="e">
        <f>E1163/D1163*100</f>
        <v>#DIV/0!</v>
      </c>
    </row>
    <row r="1164" spans="1:6" ht="18" customHeight="1">
      <c r="A1164" s="205" t="s">
        <v>1292</v>
      </c>
      <c r="B1164" s="206"/>
      <c r="C1164" s="4">
        <v>12000</v>
      </c>
      <c r="D1164" s="4">
        <v>12000</v>
      </c>
      <c r="E1164" s="14">
        <v>13280</v>
      </c>
      <c r="F1164" s="14">
        <f t="shared" si="115"/>
        <v>110.66666666666667</v>
      </c>
    </row>
    <row r="1165" spans="1:6" ht="18" customHeight="1">
      <c r="A1165" s="205" t="s">
        <v>1293</v>
      </c>
      <c r="B1165" s="206"/>
      <c r="C1165" s="4">
        <v>10000</v>
      </c>
      <c r="D1165" s="4">
        <v>10000</v>
      </c>
      <c r="E1165" s="14">
        <v>1000</v>
      </c>
      <c r="F1165" s="14">
        <f t="shared" si="115"/>
        <v>10</v>
      </c>
    </row>
    <row r="1166" spans="1:6" ht="18" customHeight="1">
      <c r="A1166" s="205" t="s">
        <v>1253</v>
      </c>
      <c r="B1166" s="206"/>
      <c r="C1166" s="4">
        <v>0</v>
      </c>
      <c r="D1166" s="4">
        <v>0</v>
      </c>
      <c r="E1166" s="14">
        <v>0</v>
      </c>
      <c r="F1166" s="14" t="e">
        <f t="shared" si="115"/>
        <v>#DIV/0!</v>
      </c>
    </row>
    <row r="1167" spans="1:6" ht="22.5" customHeight="1">
      <c r="A1167" s="41">
        <v>3</v>
      </c>
      <c r="B1167" s="76" t="s">
        <v>57</v>
      </c>
      <c r="C1167" s="4">
        <f>C1168+C1176+C1205</f>
        <v>4413950</v>
      </c>
      <c r="D1167" s="4">
        <f>D1168+D1176+D1205</f>
        <v>4413950</v>
      </c>
      <c r="E1167" s="14">
        <f>E1168+E1176+E1205</f>
        <v>4031602.94</v>
      </c>
      <c r="F1167" s="14">
        <f t="shared" si="115"/>
        <v>91.33775733753214</v>
      </c>
    </row>
    <row r="1168" spans="1:6" ht="21" customHeight="1">
      <c r="A1168" s="41">
        <v>31</v>
      </c>
      <c r="B1168" s="76" t="s">
        <v>123</v>
      </c>
      <c r="C1168" s="4">
        <f>C1169+C1171+C1173</f>
        <v>3350950</v>
      </c>
      <c r="D1168" s="4">
        <f>D1169+D1171+D1173</f>
        <v>3350950</v>
      </c>
      <c r="E1168" s="14">
        <f>E1169+E1171+E1173</f>
        <v>3115418.27</v>
      </c>
      <c r="F1168" s="14">
        <f t="shared" si="115"/>
        <v>92.97119533266685</v>
      </c>
    </row>
    <row r="1169" spans="1:6" ht="18" customHeight="1">
      <c r="A1169" s="41">
        <v>311</v>
      </c>
      <c r="B1169" s="76" t="s">
        <v>326</v>
      </c>
      <c r="C1169" s="4">
        <v>2730000</v>
      </c>
      <c r="D1169" s="4">
        <v>2730000</v>
      </c>
      <c r="E1169" s="14">
        <f>E1170</f>
        <v>2532996.2</v>
      </c>
      <c r="F1169" s="14">
        <f t="shared" si="115"/>
        <v>92.7837435897436</v>
      </c>
    </row>
    <row r="1170" spans="1:6" ht="15" customHeight="1">
      <c r="A1170" s="41">
        <v>3111</v>
      </c>
      <c r="B1170" s="76" t="s">
        <v>124</v>
      </c>
      <c r="C1170" s="4">
        <v>0</v>
      </c>
      <c r="D1170" s="4">
        <v>0</v>
      </c>
      <c r="E1170" s="14">
        <v>2532996.2</v>
      </c>
      <c r="F1170" s="14" t="e">
        <f t="shared" si="115"/>
        <v>#DIV/0!</v>
      </c>
    </row>
    <row r="1171" spans="1:6" ht="18" customHeight="1">
      <c r="A1171" s="41">
        <v>312</v>
      </c>
      <c r="B1171" s="76" t="s">
        <v>125</v>
      </c>
      <c r="C1171" s="4">
        <v>170500</v>
      </c>
      <c r="D1171" s="4">
        <v>170500</v>
      </c>
      <c r="E1171" s="14">
        <f>E1172</f>
        <v>164477.77</v>
      </c>
      <c r="F1171" s="14">
        <f t="shared" si="115"/>
        <v>96.46790029325513</v>
      </c>
    </row>
    <row r="1172" spans="1:6" ht="15" customHeight="1">
      <c r="A1172" s="41">
        <v>3121</v>
      </c>
      <c r="B1172" s="76" t="s">
        <v>126</v>
      </c>
      <c r="C1172" s="4">
        <v>0</v>
      </c>
      <c r="D1172" s="4">
        <v>0</v>
      </c>
      <c r="E1172" s="14">
        <v>164477.77</v>
      </c>
      <c r="F1172" s="14" t="e">
        <f t="shared" si="115"/>
        <v>#DIV/0!</v>
      </c>
    </row>
    <row r="1173" spans="1:6" ht="18" customHeight="1">
      <c r="A1173" s="41">
        <v>313</v>
      </c>
      <c r="B1173" s="76" t="s">
        <v>127</v>
      </c>
      <c r="C1173" s="4">
        <v>450450</v>
      </c>
      <c r="D1173" s="4">
        <v>450450</v>
      </c>
      <c r="E1173" s="14">
        <f>SUM(E1174:E1175)</f>
        <v>417944.3</v>
      </c>
      <c r="F1173" s="14">
        <f t="shared" si="115"/>
        <v>92.78372738372738</v>
      </c>
    </row>
    <row r="1174" spans="1:6" ht="15" customHeight="1">
      <c r="A1174" s="41">
        <v>3132</v>
      </c>
      <c r="B1174" s="72" t="s">
        <v>343</v>
      </c>
      <c r="C1174" s="4">
        <v>0</v>
      </c>
      <c r="D1174" s="4">
        <v>0</v>
      </c>
      <c r="E1174" s="14">
        <v>417944.3</v>
      </c>
      <c r="F1174" s="14" t="e">
        <f t="shared" si="115"/>
        <v>#DIV/0!</v>
      </c>
    </row>
    <row r="1175" spans="1:6" ht="15" customHeight="1">
      <c r="A1175" s="41">
        <v>3133</v>
      </c>
      <c r="B1175" s="72" t="s">
        <v>344</v>
      </c>
      <c r="C1175" s="4">
        <v>0</v>
      </c>
      <c r="D1175" s="4">
        <v>0</v>
      </c>
      <c r="E1175" s="14">
        <v>0</v>
      </c>
      <c r="F1175" s="14" t="e">
        <f t="shared" si="115"/>
        <v>#DIV/0!</v>
      </c>
    </row>
    <row r="1176" spans="1:6" ht="21" customHeight="1">
      <c r="A1176" s="41">
        <v>32</v>
      </c>
      <c r="B1176" s="76" t="s">
        <v>273</v>
      </c>
      <c r="C1176" s="4">
        <f>C1177+C1182+C1188+C1197+C1199</f>
        <v>1038000</v>
      </c>
      <c r="D1176" s="4">
        <f>D1177+D1182+D1188+D1197+D1199</f>
        <v>1038000</v>
      </c>
      <c r="E1176" s="14">
        <f>E1177+E1182+E1188+E1197+E1199</f>
        <v>893439.79</v>
      </c>
      <c r="F1176" s="14">
        <f t="shared" si="115"/>
        <v>86.07319749518305</v>
      </c>
    </row>
    <row r="1177" spans="1:6" ht="18" customHeight="1">
      <c r="A1177" s="83">
        <v>321</v>
      </c>
      <c r="B1177" s="76" t="s">
        <v>143</v>
      </c>
      <c r="C1177" s="4">
        <v>165000</v>
      </c>
      <c r="D1177" s="4">
        <v>165000</v>
      </c>
      <c r="E1177" s="14">
        <f>SUM(E1178:E1181)</f>
        <v>162983.17</v>
      </c>
      <c r="F1177" s="14">
        <f t="shared" si="115"/>
        <v>98.7776787878788</v>
      </c>
    </row>
    <row r="1178" spans="1:6" ht="15" customHeight="1">
      <c r="A1178" s="83">
        <v>3211</v>
      </c>
      <c r="B1178" s="76" t="s">
        <v>710</v>
      </c>
      <c r="C1178" s="4">
        <v>0</v>
      </c>
      <c r="D1178" s="4">
        <v>0</v>
      </c>
      <c r="E1178" s="14">
        <v>3776.17</v>
      </c>
      <c r="F1178" s="14" t="e">
        <f t="shared" si="115"/>
        <v>#DIV/0!</v>
      </c>
    </row>
    <row r="1179" spans="1:6" ht="15" customHeight="1">
      <c r="A1179" s="83">
        <v>3212</v>
      </c>
      <c r="B1179" s="76" t="s">
        <v>145</v>
      </c>
      <c r="C1179" s="4">
        <v>0</v>
      </c>
      <c r="D1179" s="4">
        <v>0</v>
      </c>
      <c r="E1179" s="14">
        <v>149918</v>
      </c>
      <c r="F1179" s="14" t="e">
        <f t="shared" si="115"/>
        <v>#DIV/0!</v>
      </c>
    </row>
    <row r="1180" spans="1:6" ht="15" customHeight="1">
      <c r="A1180" s="83">
        <v>3213</v>
      </c>
      <c r="B1180" s="76" t="s">
        <v>711</v>
      </c>
      <c r="C1180" s="4">
        <v>0</v>
      </c>
      <c r="D1180" s="4">
        <v>0</v>
      </c>
      <c r="E1180" s="14">
        <v>9145</v>
      </c>
      <c r="F1180" s="14" t="e">
        <f>E1180/D1180*100</f>
        <v>#DIV/0!</v>
      </c>
    </row>
    <row r="1181" spans="1:6" ht="15" customHeight="1">
      <c r="A1181" s="83">
        <v>3214</v>
      </c>
      <c r="B1181" s="76" t="s">
        <v>1139</v>
      </c>
      <c r="C1181" s="4">
        <v>0</v>
      </c>
      <c r="D1181" s="4">
        <v>0</v>
      </c>
      <c r="E1181" s="14">
        <v>144</v>
      </c>
      <c r="F1181" s="14" t="e">
        <f>E1181/D1181*100</f>
        <v>#DIV/0!</v>
      </c>
    </row>
    <row r="1182" spans="1:6" ht="18" customHeight="1">
      <c r="A1182" s="68">
        <v>322</v>
      </c>
      <c r="B1182" s="3" t="s">
        <v>19</v>
      </c>
      <c r="C1182" s="4">
        <v>572000</v>
      </c>
      <c r="D1182" s="4">
        <v>572000</v>
      </c>
      <c r="E1182" s="14">
        <f>SUM(E1183:E1187)</f>
        <v>532897.83</v>
      </c>
      <c r="F1182" s="14">
        <f t="shared" si="115"/>
        <v>93.16395629370629</v>
      </c>
    </row>
    <row r="1183" spans="1:6" ht="15" customHeight="1">
      <c r="A1183" s="68">
        <v>3221</v>
      </c>
      <c r="B1183" s="3" t="s">
        <v>277</v>
      </c>
      <c r="C1183" s="4">
        <v>0</v>
      </c>
      <c r="D1183" s="4">
        <v>0</v>
      </c>
      <c r="E1183" s="14">
        <v>163378.19</v>
      </c>
      <c r="F1183" s="14" t="e">
        <f t="shared" si="115"/>
        <v>#DIV/0!</v>
      </c>
    </row>
    <row r="1184" spans="1:6" ht="15" customHeight="1">
      <c r="A1184" s="68">
        <v>3222</v>
      </c>
      <c r="B1184" s="3" t="s">
        <v>712</v>
      </c>
      <c r="C1184" s="4">
        <v>0</v>
      </c>
      <c r="D1184" s="4">
        <v>0</v>
      </c>
      <c r="E1184" s="14">
        <v>266995.23</v>
      </c>
      <c r="F1184" s="14" t="e">
        <f>E1184/D1184*100</f>
        <v>#DIV/0!</v>
      </c>
    </row>
    <row r="1185" spans="1:6" ht="15" customHeight="1">
      <c r="A1185" s="68">
        <v>3223</v>
      </c>
      <c r="B1185" s="3" t="s">
        <v>140</v>
      </c>
      <c r="C1185" s="4">
        <v>0</v>
      </c>
      <c r="D1185" s="4">
        <v>0</v>
      </c>
      <c r="E1185" s="14">
        <v>64165.46</v>
      </c>
      <c r="F1185" s="14" t="e">
        <f t="shared" si="115"/>
        <v>#DIV/0!</v>
      </c>
    </row>
    <row r="1186" spans="1:6" ht="15" customHeight="1">
      <c r="A1186" s="68">
        <v>3224</v>
      </c>
      <c r="B1186" s="3" t="s">
        <v>280</v>
      </c>
      <c r="C1186" s="4">
        <v>0</v>
      </c>
      <c r="D1186" s="4">
        <v>0</v>
      </c>
      <c r="E1186" s="14">
        <v>35558.95</v>
      </c>
      <c r="F1186" s="14" t="e">
        <f>E1186/D1186*100</f>
        <v>#DIV/0!</v>
      </c>
    </row>
    <row r="1187" spans="1:6" ht="15" customHeight="1">
      <c r="A1187" s="68">
        <v>3227</v>
      </c>
      <c r="B1187" s="3" t="s">
        <v>713</v>
      </c>
      <c r="C1187" s="4">
        <v>0</v>
      </c>
      <c r="D1187" s="4">
        <v>0</v>
      </c>
      <c r="E1187" s="14">
        <v>2800</v>
      </c>
      <c r="F1187" s="14" t="e">
        <f t="shared" si="115"/>
        <v>#DIV/0!</v>
      </c>
    </row>
    <row r="1188" spans="1:6" ht="18" customHeight="1">
      <c r="A1188" s="41" t="s">
        <v>134</v>
      </c>
      <c r="B1188" s="76" t="s">
        <v>0</v>
      </c>
      <c r="C1188" s="4">
        <v>203500</v>
      </c>
      <c r="D1188" s="4">
        <v>203500</v>
      </c>
      <c r="E1188" s="14">
        <f>SUM(E1189:E1196)</f>
        <v>123154.9</v>
      </c>
      <c r="F1188" s="14">
        <f aca="true" t="shared" si="121" ref="F1188:F1198">E1188/D1188*100</f>
        <v>60.51837837837838</v>
      </c>
    </row>
    <row r="1189" spans="1:6" ht="15" customHeight="1">
      <c r="A1189" s="41" t="s">
        <v>714</v>
      </c>
      <c r="B1189" s="76" t="s">
        <v>715</v>
      </c>
      <c r="C1189" s="4">
        <v>0</v>
      </c>
      <c r="D1189" s="4">
        <v>0</v>
      </c>
      <c r="E1189" s="14">
        <v>13990.58</v>
      </c>
      <c r="F1189" s="14" t="e">
        <f t="shared" si="121"/>
        <v>#DIV/0!</v>
      </c>
    </row>
    <row r="1190" spans="1:6" ht="15" customHeight="1">
      <c r="A1190" s="41" t="s">
        <v>135</v>
      </c>
      <c r="B1190" s="76" t="s">
        <v>716</v>
      </c>
      <c r="C1190" s="4">
        <v>0</v>
      </c>
      <c r="D1190" s="4">
        <v>0</v>
      </c>
      <c r="E1190" s="14">
        <v>10494</v>
      </c>
      <c r="F1190" s="14" t="e">
        <f t="shared" si="121"/>
        <v>#DIV/0!</v>
      </c>
    </row>
    <row r="1191" spans="1:6" ht="15" customHeight="1">
      <c r="A1191" s="41" t="s">
        <v>698</v>
      </c>
      <c r="B1191" s="76" t="s">
        <v>1</v>
      </c>
      <c r="C1191" s="4">
        <v>0</v>
      </c>
      <c r="D1191" s="4">
        <v>0</v>
      </c>
      <c r="E1191" s="14">
        <v>0</v>
      </c>
      <c r="F1191" s="14" t="e">
        <f t="shared" si="121"/>
        <v>#DIV/0!</v>
      </c>
    </row>
    <row r="1192" spans="1:6" ht="15" customHeight="1">
      <c r="A1192" s="41" t="s">
        <v>561</v>
      </c>
      <c r="B1192" s="76" t="s">
        <v>91</v>
      </c>
      <c r="C1192" s="4">
        <v>0</v>
      </c>
      <c r="D1192" s="4">
        <v>0</v>
      </c>
      <c r="E1192" s="14">
        <v>24656.42</v>
      </c>
      <c r="F1192" s="14" t="e">
        <f t="shared" si="121"/>
        <v>#DIV/0!</v>
      </c>
    </row>
    <row r="1193" spans="1:6" ht="15" customHeight="1">
      <c r="A1193" s="41" t="s">
        <v>95</v>
      </c>
      <c r="B1193" s="76" t="s">
        <v>717</v>
      </c>
      <c r="C1193" s="4">
        <v>0</v>
      </c>
      <c r="D1193" s="4">
        <v>0</v>
      </c>
      <c r="E1193" s="14">
        <v>12850</v>
      </c>
      <c r="F1193" s="14" t="e">
        <f>E1193/D1193*100</f>
        <v>#DIV/0!</v>
      </c>
    </row>
    <row r="1194" spans="1:6" ht="15" customHeight="1">
      <c r="A1194" s="41" t="s">
        <v>34</v>
      </c>
      <c r="B1194" s="76" t="s">
        <v>35</v>
      </c>
      <c r="C1194" s="4">
        <v>0</v>
      </c>
      <c r="D1194" s="4">
        <v>0</v>
      </c>
      <c r="E1194" s="14">
        <v>18229.48</v>
      </c>
      <c r="F1194" s="14" t="e">
        <f>E1194/D1194*100</f>
        <v>#DIV/0!</v>
      </c>
    </row>
    <row r="1195" spans="1:6" ht="15" customHeight="1">
      <c r="A1195" s="41" t="s">
        <v>679</v>
      </c>
      <c r="B1195" s="76" t="s">
        <v>718</v>
      </c>
      <c r="C1195" s="4">
        <v>0</v>
      </c>
      <c r="D1195" s="4">
        <v>0</v>
      </c>
      <c r="E1195" s="14">
        <v>13006.42</v>
      </c>
      <c r="F1195" s="14" t="e">
        <f>E1195/D1195*100</f>
        <v>#DIV/0!</v>
      </c>
    </row>
    <row r="1196" spans="1:6" ht="15" customHeight="1">
      <c r="A1196" s="41" t="s">
        <v>340</v>
      </c>
      <c r="B1196" s="76" t="s">
        <v>2</v>
      </c>
      <c r="C1196" s="4">
        <v>0</v>
      </c>
      <c r="D1196" s="4">
        <v>0</v>
      </c>
      <c r="E1196" s="14">
        <v>29928</v>
      </c>
      <c r="F1196" s="14" t="e">
        <f t="shared" si="121"/>
        <v>#DIV/0!</v>
      </c>
    </row>
    <row r="1197" spans="1:6" ht="18" customHeight="1">
      <c r="A1197" s="41" t="s">
        <v>302</v>
      </c>
      <c r="B1197" s="76" t="s">
        <v>719</v>
      </c>
      <c r="C1197" s="4">
        <f>C1198</f>
        <v>0</v>
      </c>
      <c r="D1197" s="4">
        <f>D1198</f>
        <v>0</v>
      </c>
      <c r="E1197" s="14">
        <f>E1198</f>
        <v>0</v>
      </c>
      <c r="F1197" s="14" t="e">
        <f t="shared" si="121"/>
        <v>#DIV/0!</v>
      </c>
    </row>
    <row r="1198" spans="1:6" ht="15" customHeight="1">
      <c r="A1198" s="41" t="s">
        <v>304</v>
      </c>
      <c r="B1198" s="76" t="s">
        <v>720</v>
      </c>
      <c r="C1198" s="4">
        <v>0</v>
      </c>
      <c r="D1198" s="4">
        <v>0</v>
      </c>
      <c r="E1198" s="14">
        <v>0</v>
      </c>
      <c r="F1198" s="14" t="e">
        <f t="shared" si="121"/>
        <v>#DIV/0!</v>
      </c>
    </row>
    <row r="1199" spans="1:6" ht="18" customHeight="1">
      <c r="A1199" s="41">
        <v>329</v>
      </c>
      <c r="B1199" s="76" t="s">
        <v>17</v>
      </c>
      <c r="C1199" s="4">
        <v>97500</v>
      </c>
      <c r="D1199" s="4">
        <v>97500</v>
      </c>
      <c r="E1199" s="14">
        <f>SUM(E1200:E1204)</f>
        <v>74403.89</v>
      </c>
      <c r="F1199" s="14">
        <f t="shared" si="115"/>
        <v>76.31168205128205</v>
      </c>
    </row>
    <row r="1200" spans="1:6" ht="15" customHeight="1">
      <c r="A1200" s="41">
        <v>3291</v>
      </c>
      <c r="B1200" s="76" t="s">
        <v>18</v>
      </c>
      <c r="C1200" s="4">
        <v>0</v>
      </c>
      <c r="D1200" s="4">
        <v>0</v>
      </c>
      <c r="E1200" s="14">
        <v>14685.57</v>
      </c>
      <c r="F1200" s="14" t="e">
        <f>E1200/D1200*100</f>
        <v>#DIV/0!</v>
      </c>
    </row>
    <row r="1201" spans="1:6" ht="15" customHeight="1">
      <c r="A1201" s="41" t="s">
        <v>721</v>
      </c>
      <c r="B1201" s="76" t="s">
        <v>4</v>
      </c>
      <c r="C1201" s="4">
        <v>0</v>
      </c>
      <c r="D1201" s="4">
        <v>0</v>
      </c>
      <c r="E1201" s="14">
        <v>44915.85</v>
      </c>
      <c r="F1201" s="14" t="e">
        <f>E1201/D1201*100</f>
        <v>#DIV/0!</v>
      </c>
    </row>
    <row r="1202" spans="1:6" ht="15" customHeight="1">
      <c r="A1202" s="41" t="s">
        <v>722</v>
      </c>
      <c r="B1202" s="76" t="s">
        <v>723</v>
      </c>
      <c r="C1202" s="4">
        <v>0</v>
      </c>
      <c r="D1202" s="4">
        <v>0</v>
      </c>
      <c r="E1202" s="14">
        <v>3999.97</v>
      </c>
      <c r="F1202" s="14" t="e">
        <f>E1202/D1202*100</f>
        <v>#DIV/0!</v>
      </c>
    </row>
    <row r="1203" spans="1:6" ht="15" customHeight="1">
      <c r="A1203" s="41" t="s">
        <v>333</v>
      </c>
      <c r="B1203" s="76" t="s">
        <v>337</v>
      </c>
      <c r="C1203" s="4">
        <v>0</v>
      </c>
      <c r="D1203" s="4">
        <v>0</v>
      </c>
      <c r="E1203" s="14">
        <v>10162.5</v>
      </c>
      <c r="F1203" s="14" t="e">
        <f>E1203/D1203*100</f>
        <v>#DIV/0!</v>
      </c>
    </row>
    <row r="1204" spans="1:6" ht="15" customHeight="1">
      <c r="A1204" s="83">
        <v>3299</v>
      </c>
      <c r="B1204" s="76" t="s">
        <v>724</v>
      </c>
      <c r="C1204" s="4">
        <v>0</v>
      </c>
      <c r="D1204" s="4">
        <v>0</v>
      </c>
      <c r="E1204" s="14">
        <v>640</v>
      </c>
      <c r="F1204" s="14" t="e">
        <f t="shared" si="115"/>
        <v>#DIV/0!</v>
      </c>
    </row>
    <row r="1205" spans="1:6" ht="21" customHeight="1">
      <c r="A1205" s="41" t="s">
        <v>725</v>
      </c>
      <c r="B1205" s="76" t="s">
        <v>58</v>
      </c>
      <c r="C1205" s="4">
        <f>C1206</f>
        <v>25000</v>
      </c>
      <c r="D1205" s="4">
        <f>D1206</f>
        <v>25000</v>
      </c>
      <c r="E1205" s="14">
        <f>E1206</f>
        <v>22744.88</v>
      </c>
      <c r="F1205" s="14">
        <f aca="true" t="shared" si="122" ref="F1205:F1211">E1205/D1205*100</f>
        <v>90.97952000000001</v>
      </c>
    </row>
    <row r="1206" spans="1:6" ht="18" customHeight="1">
      <c r="A1206" s="83">
        <v>343</v>
      </c>
      <c r="B1206" s="76" t="s">
        <v>59</v>
      </c>
      <c r="C1206" s="4">
        <v>25000</v>
      </c>
      <c r="D1206" s="4">
        <v>25000</v>
      </c>
      <c r="E1206" s="14">
        <f>SUM(E1207:E1207)</f>
        <v>22744.88</v>
      </c>
      <c r="F1206" s="14">
        <f t="shared" si="122"/>
        <v>90.97952000000001</v>
      </c>
    </row>
    <row r="1207" spans="1:6" ht="15" customHeight="1">
      <c r="A1207" s="83">
        <v>3431</v>
      </c>
      <c r="B1207" s="76" t="s">
        <v>726</v>
      </c>
      <c r="C1207" s="4">
        <v>0</v>
      </c>
      <c r="D1207" s="4">
        <v>0</v>
      </c>
      <c r="E1207" s="14">
        <v>22744.88</v>
      </c>
      <c r="F1207" s="14" t="e">
        <f t="shared" si="122"/>
        <v>#DIV/0!</v>
      </c>
    </row>
    <row r="1208" spans="1:6" ht="22.5" customHeight="1">
      <c r="A1208" s="68">
        <v>4</v>
      </c>
      <c r="B1208" s="3" t="s">
        <v>25</v>
      </c>
      <c r="C1208" s="4">
        <f>SUM(C1209)</f>
        <v>54600</v>
      </c>
      <c r="D1208" s="4">
        <f>SUM(D1209)</f>
        <v>54600</v>
      </c>
      <c r="E1208" s="14">
        <f>SUM(E1209)</f>
        <v>23072.04</v>
      </c>
      <c r="F1208" s="14">
        <f t="shared" si="122"/>
        <v>42.25648351648352</v>
      </c>
    </row>
    <row r="1209" spans="1:6" ht="21" customHeight="1">
      <c r="A1209" s="68">
        <v>42</v>
      </c>
      <c r="B1209" s="3" t="s">
        <v>9</v>
      </c>
      <c r="C1209" s="4">
        <f>C1210+C1215</f>
        <v>54600</v>
      </c>
      <c r="D1209" s="4">
        <f>D1210+D1215</f>
        <v>54600</v>
      </c>
      <c r="E1209" s="14">
        <f>E1210+E1215</f>
        <v>23072.04</v>
      </c>
      <c r="F1209" s="14">
        <f t="shared" si="122"/>
        <v>42.25648351648352</v>
      </c>
    </row>
    <row r="1210" spans="1:6" ht="18" customHeight="1">
      <c r="A1210" s="68">
        <v>422</v>
      </c>
      <c r="B1210" s="3" t="s">
        <v>10</v>
      </c>
      <c r="C1210" s="4">
        <v>49600</v>
      </c>
      <c r="D1210" s="4">
        <v>49600</v>
      </c>
      <c r="E1210" s="14">
        <f>SUM(E1211:E1214)</f>
        <v>23072.04</v>
      </c>
      <c r="F1210" s="14">
        <f t="shared" si="122"/>
        <v>46.516209677419354</v>
      </c>
    </row>
    <row r="1211" spans="1:6" ht="15" customHeight="1">
      <c r="A1211" s="68">
        <v>4221</v>
      </c>
      <c r="B1211" s="3" t="s">
        <v>727</v>
      </c>
      <c r="C1211" s="4">
        <v>0</v>
      </c>
      <c r="D1211" s="4">
        <v>0</v>
      </c>
      <c r="E1211" s="14">
        <v>1195.7</v>
      </c>
      <c r="F1211" s="14" t="e">
        <f t="shared" si="122"/>
        <v>#DIV/0!</v>
      </c>
    </row>
    <row r="1212" spans="1:6" ht="15" customHeight="1">
      <c r="A1212" s="68">
        <v>4222</v>
      </c>
      <c r="B1212" s="3" t="s">
        <v>12</v>
      </c>
      <c r="C1212" s="4">
        <v>0</v>
      </c>
      <c r="D1212" s="4">
        <v>0</v>
      </c>
      <c r="E1212" s="14">
        <v>3555.34</v>
      </c>
      <c r="F1212" s="14" t="e">
        <f>E1212/D1212*100</f>
        <v>#DIV/0!</v>
      </c>
    </row>
    <row r="1213" spans="1:6" ht="15" customHeight="1">
      <c r="A1213" s="68">
        <v>4223</v>
      </c>
      <c r="B1213" s="3" t="s">
        <v>13</v>
      </c>
      <c r="C1213" s="4">
        <v>0</v>
      </c>
      <c r="D1213" s="4">
        <v>0</v>
      </c>
      <c r="E1213" s="14">
        <v>0</v>
      </c>
      <c r="F1213" s="14" t="e">
        <f>E1213/D1213*100</f>
        <v>#DIV/0!</v>
      </c>
    </row>
    <row r="1214" spans="1:6" ht="15" customHeight="1">
      <c r="A1214" s="68">
        <v>4227</v>
      </c>
      <c r="B1214" s="3" t="s">
        <v>748</v>
      </c>
      <c r="C1214" s="4">
        <v>0</v>
      </c>
      <c r="D1214" s="4">
        <v>0</v>
      </c>
      <c r="E1214" s="14">
        <v>18321</v>
      </c>
      <c r="F1214" s="14" t="e">
        <f>E1214/D1214*100</f>
        <v>#DIV/0!</v>
      </c>
    </row>
    <row r="1215" spans="1:6" ht="18" customHeight="1">
      <c r="A1215" s="68">
        <v>426</v>
      </c>
      <c r="B1215" s="3" t="s">
        <v>728</v>
      </c>
      <c r="C1215" s="4">
        <v>5000</v>
      </c>
      <c r="D1215" s="4">
        <v>5000</v>
      </c>
      <c r="E1215" s="14">
        <f>E1216</f>
        <v>0</v>
      </c>
      <c r="F1215" s="14">
        <f>E1215/D1215*100</f>
        <v>0</v>
      </c>
    </row>
    <row r="1216" spans="1:6" ht="15" customHeight="1">
      <c r="A1216" s="68">
        <v>4262</v>
      </c>
      <c r="B1216" s="3" t="s">
        <v>15</v>
      </c>
      <c r="C1216" s="4">
        <v>0</v>
      </c>
      <c r="D1216" s="4">
        <v>0</v>
      </c>
      <c r="E1216" s="14">
        <v>0</v>
      </c>
      <c r="F1216" s="14" t="e">
        <f>E1216/D1216*100</f>
        <v>#DIV/0!</v>
      </c>
    </row>
    <row r="1217" spans="1:6" ht="25.5" customHeight="1">
      <c r="A1217" s="230" t="s">
        <v>1140</v>
      </c>
      <c r="B1217" s="231"/>
      <c r="C1217" s="5">
        <f>C1226</f>
        <v>585000</v>
      </c>
      <c r="D1217" s="5">
        <f>D1226</f>
        <v>585000</v>
      </c>
      <c r="E1217" s="137">
        <f>E1226</f>
        <v>0</v>
      </c>
      <c r="F1217" s="14">
        <f t="shared" si="115"/>
        <v>0</v>
      </c>
    </row>
    <row r="1218" spans="1:6" ht="25.5" customHeight="1">
      <c r="A1218" s="226" t="s">
        <v>1141</v>
      </c>
      <c r="B1218" s="227"/>
      <c r="C1218" s="64">
        <f>SUM(C1219:C1224)</f>
        <v>585000</v>
      </c>
      <c r="D1218" s="64">
        <f>SUM(D1219:D1224)</f>
        <v>585000</v>
      </c>
      <c r="E1218" s="135">
        <f>SUM(E1219:E1225)</f>
        <v>0</v>
      </c>
      <c r="F1218" s="14">
        <f t="shared" si="115"/>
        <v>0</v>
      </c>
    </row>
    <row r="1219" spans="1:6" ht="18" customHeight="1">
      <c r="A1219" s="205" t="s">
        <v>1040</v>
      </c>
      <c r="B1219" s="206"/>
      <c r="C1219" s="4">
        <v>385000</v>
      </c>
      <c r="D1219" s="4">
        <v>385000</v>
      </c>
      <c r="E1219" s="14">
        <v>0</v>
      </c>
      <c r="F1219" s="14">
        <f t="shared" si="115"/>
        <v>0</v>
      </c>
    </row>
    <row r="1220" spans="1:6" ht="18" customHeight="1">
      <c r="A1220" s="205" t="s">
        <v>1294</v>
      </c>
      <c r="B1220" s="206"/>
      <c r="C1220" s="4">
        <v>0</v>
      </c>
      <c r="D1220" s="4">
        <v>0</v>
      </c>
      <c r="E1220" s="14">
        <v>0</v>
      </c>
      <c r="F1220" s="14" t="e">
        <f t="shared" si="115"/>
        <v>#DIV/0!</v>
      </c>
    </row>
    <row r="1221" spans="1:6" ht="18" customHeight="1">
      <c r="A1221" s="205" t="s">
        <v>1295</v>
      </c>
      <c r="B1221" s="206"/>
      <c r="C1221" s="4">
        <v>0</v>
      </c>
      <c r="D1221" s="4">
        <v>0</v>
      </c>
      <c r="E1221" s="14">
        <v>0</v>
      </c>
      <c r="F1221" s="14" t="e">
        <f t="shared" si="115"/>
        <v>#DIV/0!</v>
      </c>
    </row>
    <row r="1222" spans="1:6" ht="18" customHeight="1">
      <c r="A1222" s="205" t="s">
        <v>1290</v>
      </c>
      <c r="B1222" s="206"/>
      <c r="C1222" s="4">
        <v>200000</v>
      </c>
      <c r="D1222" s="4">
        <v>200000</v>
      </c>
      <c r="E1222" s="14">
        <v>0</v>
      </c>
      <c r="F1222" s="14">
        <f t="shared" si="115"/>
        <v>0</v>
      </c>
    </row>
    <row r="1223" spans="1:6" ht="18" customHeight="1">
      <c r="A1223" s="205" t="s">
        <v>1296</v>
      </c>
      <c r="B1223" s="206"/>
      <c r="C1223" s="4">
        <v>0</v>
      </c>
      <c r="D1223" s="4">
        <v>0</v>
      </c>
      <c r="E1223" s="14">
        <v>0</v>
      </c>
      <c r="F1223" s="14" t="e">
        <f t="shared" si="115"/>
        <v>#DIV/0!</v>
      </c>
    </row>
    <row r="1224" spans="1:6" ht="18" customHeight="1">
      <c r="A1224" s="205" t="s">
        <v>1253</v>
      </c>
      <c r="B1224" s="206"/>
      <c r="C1224" s="4">
        <v>0</v>
      </c>
      <c r="D1224" s="4">
        <v>0</v>
      </c>
      <c r="E1224" s="14">
        <v>0</v>
      </c>
      <c r="F1224" s="14" t="e">
        <f t="shared" si="115"/>
        <v>#DIV/0!</v>
      </c>
    </row>
    <row r="1225" spans="1:6" ht="18" customHeight="1">
      <c r="A1225" s="205" t="s">
        <v>1316</v>
      </c>
      <c r="B1225" s="206"/>
      <c r="C1225" s="4">
        <v>0</v>
      </c>
      <c r="D1225" s="4">
        <v>0</v>
      </c>
      <c r="E1225" s="14">
        <v>0</v>
      </c>
      <c r="F1225" s="14" t="e">
        <f>E1225/D1225*100</f>
        <v>#DIV/0!</v>
      </c>
    </row>
    <row r="1226" spans="1:6" ht="21" customHeight="1">
      <c r="A1226" s="41" t="s">
        <v>566</v>
      </c>
      <c r="B1226" s="72" t="s">
        <v>74</v>
      </c>
      <c r="C1226" s="4">
        <f aca="true" t="shared" si="123" ref="C1226:E1227">C1227</f>
        <v>585000</v>
      </c>
      <c r="D1226" s="4">
        <f t="shared" si="123"/>
        <v>585000</v>
      </c>
      <c r="E1226" s="14">
        <f t="shared" si="123"/>
        <v>0</v>
      </c>
      <c r="F1226" s="14">
        <f t="shared" si="115"/>
        <v>0</v>
      </c>
    </row>
    <row r="1227" spans="1:6" ht="18" customHeight="1">
      <c r="A1227" s="41" t="s">
        <v>567</v>
      </c>
      <c r="B1227" s="3" t="s">
        <v>568</v>
      </c>
      <c r="C1227" s="4">
        <v>585000</v>
      </c>
      <c r="D1227" s="4">
        <v>585000</v>
      </c>
      <c r="E1227" s="14">
        <f t="shared" si="123"/>
        <v>0</v>
      </c>
      <c r="F1227" s="14">
        <f t="shared" si="115"/>
        <v>0</v>
      </c>
    </row>
    <row r="1228" spans="1:6" ht="15" customHeight="1">
      <c r="A1228" s="41" t="s">
        <v>569</v>
      </c>
      <c r="B1228" s="76" t="s">
        <v>750</v>
      </c>
      <c r="C1228" s="4">
        <v>0</v>
      </c>
      <c r="D1228" s="4">
        <v>0</v>
      </c>
      <c r="E1228" s="14">
        <v>0</v>
      </c>
      <c r="F1228" s="14" t="e">
        <f t="shared" si="115"/>
        <v>#DIV/0!</v>
      </c>
    </row>
    <row r="1229" spans="1:6" ht="25.5" customHeight="1">
      <c r="A1229" s="228" t="s">
        <v>1000</v>
      </c>
      <c r="B1229" s="229"/>
      <c r="C1229" s="5">
        <f>C1230</f>
        <v>0</v>
      </c>
      <c r="D1229" s="5">
        <f>D1230</f>
        <v>0</v>
      </c>
      <c r="E1229" s="137">
        <f>E1230</f>
        <v>0</v>
      </c>
      <c r="F1229" s="14" t="e">
        <f t="shared" si="115"/>
        <v>#DIV/0!</v>
      </c>
    </row>
    <row r="1230" spans="1:6" ht="18" customHeight="1">
      <c r="A1230" s="41" t="s">
        <v>134</v>
      </c>
      <c r="B1230" s="76" t="s">
        <v>0</v>
      </c>
      <c r="C1230" s="4">
        <f>SUM(C1231:C1232)</f>
        <v>0</v>
      </c>
      <c r="D1230" s="4">
        <f>SUM(D1231:D1232)</f>
        <v>0</v>
      </c>
      <c r="E1230" s="14">
        <f>SUM(E1231:E1232)</f>
        <v>0</v>
      </c>
      <c r="F1230" s="14" t="e">
        <f t="shared" si="115"/>
        <v>#DIV/0!</v>
      </c>
    </row>
    <row r="1231" spans="1:6" ht="15" customHeight="1">
      <c r="A1231" s="41" t="s">
        <v>34</v>
      </c>
      <c r="B1231" s="76" t="s">
        <v>998</v>
      </c>
      <c r="C1231" s="4">
        <v>0</v>
      </c>
      <c r="D1231" s="4">
        <v>0</v>
      </c>
      <c r="E1231" s="14">
        <v>0</v>
      </c>
      <c r="F1231" s="14" t="e">
        <f t="shared" si="115"/>
        <v>#DIV/0!</v>
      </c>
    </row>
    <row r="1232" spans="1:6" ht="15" customHeight="1">
      <c r="A1232" s="41" t="s">
        <v>340</v>
      </c>
      <c r="B1232" s="76" t="s">
        <v>999</v>
      </c>
      <c r="C1232" s="4">
        <v>0</v>
      </c>
      <c r="D1232" s="4">
        <v>0</v>
      </c>
      <c r="E1232" s="14">
        <v>0</v>
      </c>
      <c r="F1232" s="14" t="e">
        <f t="shared" si="115"/>
        <v>#DIV/0!</v>
      </c>
    </row>
    <row r="1233" spans="1:6" ht="36" customHeight="1">
      <c r="A1233" s="261" t="s">
        <v>605</v>
      </c>
      <c r="B1233" s="262"/>
      <c r="C1233" s="104">
        <f>C1239</f>
        <v>1095650</v>
      </c>
      <c r="D1233" s="104">
        <f>D1239</f>
        <v>1095650</v>
      </c>
      <c r="E1233" s="139">
        <f>E1239</f>
        <v>942721.72</v>
      </c>
      <c r="F1233" s="61">
        <f t="shared" si="115"/>
        <v>86.04223246474695</v>
      </c>
    </row>
    <row r="1234" spans="1:6" ht="18" customHeight="1">
      <c r="A1234" s="205" t="s">
        <v>893</v>
      </c>
      <c r="B1234" s="206"/>
      <c r="C1234" s="4">
        <f>C1242+C1306+C1286</f>
        <v>632800</v>
      </c>
      <c r="D1234" s="4">
        <f>D1242+D1306+D1286</f>
        <v>632800</v>
      </c>
      <c r="E1234" s="14">
        <f>E1242+E1306+E1286</f>
        <v>603698.38</v>
      </c>
      <c r="F1234" s="14">
        <f t="shared" si="115"/>
        <v>95.40113463969658</v>
      </c>
    </row>
    <row r="1235" spans="1:6" ht="18" customHeight="1">
      <c r="A1235" s="205" t="s">
        <v>1300</v>
      </c>
      <c r="B1235" s="206"/>
      <c r="C1235" s="4">
        <f aca="true" t="shared" si="124" ref="C1235:E1237">C1243+C1287+C1307</f>
        <v>14250</v>
      </c>
      <c r="D1235" s="4">
        <f t="shared" si="124"/>
        <v>14250</v>
      </c>
      <c r="E1235" s="14">
        <f t="shared" si="124"/>
        <v>15352.380000000001</v>
      </c>
      <c r="F1235" s="14">
        <f t="shared" si="115"/>
        <v>107.736</v>
      </c>
    </row>
    <row r="1236" spans="1:13" ht="18" customHeight="1">
      <c r="A1236" s="205" t="s">
        <v>1301</v>
      </c>
      <c r="B1236" s="206"/>
      <c r="C1236" s="4">
        <f t="shared" si="124"/>
        <v>60000</v>
      </c>
      <c r="D1236" s="4">
        <f t="shared" si="124"/>
        <v>60000</v>
      </c>
      <c r="E1236" s="14">
        <f t="shared" si="124"/>
        <v>60000</v>
      </c>
      <c r="F1236" s="14">
        <f t="shared" si="115"/>
        <v>100</v>
      </c>
      <c r="K1236" s="263"/>
      <c r="L1236" s="263"/>
      <c r="M1236" s="165"/>
    </row>
    <row r="1237" spans="1:10" ht="18" customHeight="1">
      <c r="A1237" s="205" t="s">
        <v>1302</v>
      </c>
      <c r="B1237" s="206"/>
      <c r="C1237" s="4">
        <f t="shared" si="124"/>
        <v>388600</v>
      </c>
      <c r="D1237" s="4">
        <f t="shared" si="124"/>
        <v>388600</v>
      </c>
      <c r="E1237" s="14">
        <f t="shared" si="124"/>
        <v>23545.96</v>
      </c>
      <c r="F1237" s="14">
        <f t="shared" si="115"/>
        <v>6.059176531137416</v>
      </c>
      <c r="H1237" s="142"/>
      <c r="I1237" s="142"/>
      <c r="J1237" s="151"/>
    </row>
    <row r="1238" spans="1:10" ht="18" customHeight="1">
      <c r="A1238" s="205" t="s">
        <v>1385</v>
      </c>
      <c r="B1238" s="206"/>
      <c r="C1238" s="4">
        <f>C1310</f>
        <v>0</v>
      </c>
      <c r="D1238" s="4">
        <f>D1310</f>
        <v>0</v>
      </c>
      <c r="E1238" s="14">
        <f>E1310</f>
        <v>240125</v>
      </c>
      <c r="F1238" s="14" t="e">
        <f>E1238/D1238*100</f>
        <v>#DIV/0!</v>
      </c>
      <c r="H1238" s="142"/>
      <c r="I1238" s="142"/>
      <c r="J1238" s="151"/>
    </row>
    <row r="1239" spans="1:6" ht="30" customHeight="1">
      <c r="A1239" s="232" t="s">
        <v>571</v>
      </c>
      <c r="B1239" s="233"/>
      <c r="C1239" s="63">
        <f>C1240+C1284+C1304</f>
        <v>1095650</v>
      </c>
      <c r="D1239" s="63">
        <f>D1240+D1284+D1304</f>
        <v>1095650</v>
      </c>
      <c r="E1239" s="134">
        <f>E1240+E1284+E1304</f>
        <v>942721.72</v>
      </c>
      <c r="F1239" s="14">
        <f t="shared" si="115"/>
        <v>86.04223246474695</v>
      </c>
    </row>
    <row r="1240" spans="1:6" ht="25.5" customHeight="1">
      <c r="A1240" s="230" t="s">
        <v>645</v>
      </c>
      <c r="B1240" s="231"/>
      <c r="C1240" s="5">
        <f>C1246+C1254+C1277+C1281</f>
        <v>645650</v>
      </c>
      <c r="D1240" s="5">
        <f>D1246+D1254+D1277+D1281</f>
        <v>645650</v>
      </c>
      <c r="E1240" s="137">
        <f>E1246+E1254+E1277+E1281</f>
        <v>571125.71</v>
      </c>
      <c r="F1240" s="14">
        <f t="shared" si="115"/>
        <v>88.45747851002864</v>
      </c>
    </row>
    <row r="1241" spans="1:6" ht="25.5" customHeight="1">
      <c r="A1241" s="226" t="s">
        <v>1142</v>
      </c>
      <c r="B1241" s="227"/>
      <c r="C1241" s="64">
        <f>SUM(C1242:C1245)</f>
        <v>645650</v>
      </c>
      <c r="D1241" s="64">
        <f>SUM(D1242:D1245)</f>
        <v>645650</v>
      </c>
      <c r="E1241" s="135">
        <f>SUM(E1242:E1245)</f>
        <v>571125.71</v>
      </c>
      <c r="F1241" s="14">
        <f>E1241/D1241*100</f>
        <v>88.45747851002864</v>
      </c>
    </row>
    <row r="1242" spans="1:6" ht="18" customHeight="1">
      <c r="A1242" s="205" t="s">
        <v>1040</v>
      </c>
      <c r="B1242" s="206"/>
      <c r="C1242" s="4">
        <v>553800</v>
      </c>
      <c r="D1242" s="4">
        <v>553800</v>
      </c>
      <c r="E1242" s="14">
        <v>536724.67</v>
      </c>
      <c r="F1242" s="14">
        <f>E1242/D1242*100</f>
        <v>96.9166973636692</v>
      </c>
    </row>
    <row r="1243" spans="1:6" ht="18" customHeight="1">
      <c r="A1243" s="205" t="s">
        <v>1303</v>
      </c>
      <c r="B1243" s="206"/>
      <c r="C1243" s="4">
        <v>14250</v>
      </c>
      <c r="D1243" s="4">
        <v>14250</v>
      </c>
      <c r="E1243" s="14">
        <v>10855.08</v>
      </c>
      <c r="F1243" s="14">
        <f>E1243/D1243*100</f>
        <v>76.176</v>
      </c>
    </row>
    <row r="1244" spans="1:6" ht="18" customHeight="1">
      <c r="A1244" s="205" t="s">
        <v>1304</v>
      </c>
      <c r="B1244" s="206"/>
      <c r="C1244" s="4">
        <v>0</v>
      </c>
      <c r="D1244" s="4">
        <v>0</v>
      </c>
      <c r="E1244" s="14">
        <v>0</v>
      </c>
      <c r="F1244" s="14" t="e">
        <f>E1244/D1244*100</f>
        <v>#DIV/0!</v>
      </c>
    </row>
    <row r="1245" spans="1:10" ht="18" customHeight="1">
      <c r="A1245" s="205" t="s">
        <v>1305</v>
      </c>
      <c r="B1245" s="206"/>
      <c r="C1245" s="4">
        <v>77600</v>
      </c>
      <c r="D1245" s="4">
        <v>77600</v>
      </c>
      <c r="E1245" s="14">
        <v>23545.96</v>
      </c>
      <c r="F1245" s="14">
        <f>E1245/D1245*100</f>
        <v>30.342731958762887</v>
      </c>
      <c r="H1245" s="142"/>
      <c r="I1245" s="142"/>
      <c r="J1245" s="151"/>
    </row>
    <row r="1246" spans="1:6" ht="21" customHeight="1">
      <c r="A1246" s="68">
        <v>31</v>
      </c>
      <c r="B1246" s="3" t="s">
        <v>123</v>
      </c>
      <c r="C1246" s="4">
        <f>C1247+C1249+C1251</f>
        <v>422000</v>
      </c>
      <c r="D1246" s="4">
        <f>D1247+D1249+D1251</f>
        <v>422000</v>
      </c>
      <c r="E1246" s="14">
        <f>E1247+E1249+E1251</f>
        <v>416963.19</v>
      </c>
      <c r="F1246" s="14">
        <f t="shared" si="115"/>
        <v>98.80644312796208</v>
      </c>
    </row>
    <row r="1247" spans="1:6" ht="18" customHeight="1">
      <c r="A1247" s="68">
        <v>311</v>
      </c>
      <c r="B1247" s="3" t="s">
        <v>326</v>
      </c>
      <c r="C1247" s="4">
        <v>355000</v>
      </c>
      <c r="D1247" s="4">
        <v>355000</v>
      </c>
      <c r="E1247" s="14">
        <f>SUM(E1248)</f>
        <v>350183</v>
      </c>
      <c r="F1247" s="14">
        <f t="shared" si="115"/>
        <v>98.64309859154929</v>
      </c>
    </row>
    <row r="1248" spans="1:6" ht="15" customHeight="1">
      <c r="A1248" s="68">
        <v>3111</v>
      </c>
      <c r="B1248" s="3" t="s">
        <v>124</v>
      </c>
      <c r="C1248" s="4">
        <v>0</v>
      </c>
      <c r="D1248" s="4">
        <v>0</v>
      </c>
      <c r="E1248" s="14">
        <v>350183</v>
      </c>
      <c r="F1248" s="14" t="e">
        <f t="shared" si="115"/>
        <v>#DIV/0!</v>
      </c>
    </row>
    <row r="1249" spans="1:6" ht="18" customHeight="1">
      <c r="A1249" s="68">
        <v>312</v>
      </c>
      <c r="B1249" s="3" t="s">
        <v>125</v>
      </c>
      <c r="C1249" s="4">
        <v>9000</v>
      </c>
      <c r="D1249" s="4">
        <v>9000</v>
      </c>
      <c r="E1249" s="14">
        <f>SUM(E1250)</f>
        <v>9000</v>
      </c>
      <c r="F1249" s="14">
        <f t="shared" si="115"/>
        <v>100</v>
      </c>
    </row>
    <row r="1250" spans="1:6" ht="15" customHeight="1">
      <c r="A1250" s="68">
        <v>3121</v>
      </c>
      <c r="B1250" s="3" t="s">
        <v>126</v>
      </c>
      <c r="C1250" s="4">
        <v>0</v>
      </c>
      <c r="D1250" s="4">
        <v>0</v>
      </c>
      <c r="E1250" s="14">
        <v>9000</v>
      </c>
      <c r="F1250" s="14" t="e">
        <f t="shared" si="115"/>
        <v>#DIV/0!</v>
      </c>
    </row>
    <row r="1251" spans="1:6" ht="18" customHeight="1">
      <c r="A1251" s="68">
        <v>313</v>
      </c>
      <c r="B1251" s="3" t="s">
        <v>127</v>
      </c>
      <c r="C1251" s="4">
        <v>58000</v>
      </c>
      <c r="D1251" s="4">
        <v>58000</v>
      </c>
      <c r="E1251" s="14">
        <f>SUM(E1252:E1253)</f>
        <v>57780.19</v>
      </c>
      <c r="F1251" s="14">
        <f>E1251/D1251*100</f>
        <v>99.62101724137932</v>
      </c>
    </row>
    <row r="1252" spans="1:6" ht="15" customHeight="1">
      <c r="A1252" s="68">
        <v>3132</v>
      </c>
      <c r="B1252" s="72" t="s">
        <v>343</v>
      </c>
      <c r="C1252" s="4">
        <v>0</v>
      </c>
      <c r="D1252" s="4">
        <v>0</v>
      </c>
      <c r="E1252" s="14">
        <v>57780.19</v>
      </c>
      <c r="F1252" s="14" t="e">
        <f t="shared" si="115"/>
        <v>#DIV/0!</v>
      </c>
    </row>
    <row r="1253" spans="1:6" ht="15" customHeight="1">
      <c r="A1253" s="68">
        <v>3133</v>
      </c>
      <c r="B1253" s="72" t="s">
        <v>344</v>
      </c>
      <c r="C1253" s="4">
        <v>0</v>
      </c>
      <c r="D1253" s="4">
        <v>0</v>
      </c>
      <c r="E1253" s="14">
        <v>0</v>
      </c>
      <c r="F1253" s="14" t="e">
        <f t="shared" si="115"/>
        <v>#DIV/0!</v>
      </c>
    </row>
    <row r="1254" spans="1:6" ht="21" customHeight="1">
      <c r="A1254" s="68">
        <v>32</v>
      </c>
      <c r="B1254" s="3" t="s">
        <v>273</v>
      </c>
      <c r="C1254" s="4">
        <f>C1255+C1259+C1263+C1271</f>
        <v>219350</v>
      </c>
      <c r="D1254" s="4">
        <f>D1255+D1259+D1263+D1271</f>
        <v>219350</v>
      </c>
      <c r="E1254" s="14">
        <f>E1255+E1259+E1263+E1271</f>
        <v>150576.32000000004</v>
      </c>
      <c r="F1254" s="14">
        <f>E1254/D1254*100</f>
        <v>68.646601322088</v>
      </c>
    </row>
    <row r="1255" spans="1:6" ht="18" customHeight="1">
      <c r="A1255" s="83">
        <v>321</v>
      </c>
      <c r="B1255" s="76" t="s">
        <v>143</v>
      </c>
      <c r="C1255" s="4">
        <v>25000</v>
      </c>
      <c r="D1255" s="4">
        <v>25000</v>
      </c>
      <c r="E1255" s="14">
        <f>SUM(E1256:E1258)</f>
        <v>23366.02</v>
      </c>
      <c r="F1255" s="14">
        <f t="shared" si="115"/>
        <v>93.46408000000001</v>
      </c>
    </row>
    <row r="1256" spans="1:6" ht="15" customHeight="1">
      <c r="A1256" s="83">
        <v>3211</v>
      </c>
      <c r="B1256" s="76" t="s">
        <v>710</v>
      </c>
      <c r="C1256" s="4">
        <v>0</v>
      </c>
      <c r="D1256" s="4">
        <v>0</v>
      </c>
      <c r="E1256" s="14">
        <v>1676.02</v>
      </c>
      <c r="F1256" s="14" t="e">
        <f>E1256/D1256*100</f>
        <v>#DIV/0!</v>
      </c>
    </row>
    <row r="1257" spans="1:6" ht="15" customHeight="1">
      <c r="A1257" s="83">
        <v>3212</v>
      </c>
      <c r="B1257" s="76" t="s">
        <v>145</v>
      </c>
      <c r="C1257" s="4">
        <v>0</v>
      </c>
      <c r="D1257" s="4">
        <v>0</v>
      </c>
      <c r="E1257" s="14">
        <v>10440</v>
      </c>
      <c r="F1257" s="14" t="e">
        <f t="shared" si="115"/>
        <v>#DIV/0!</v>
      </c>
    </row>
    <row r="1258" spans="1:6" ht="15" customHeight="1">
      <c r="A1258" s="83">
        <v>3213</v>
      </c>
      <c r="B1258" s="76" t="s">
        <v>711</v>
      </c>
      <c r="C1258" s="4">
        <v>0</v>
      </c>
      <c r="D1258" s="4">
        <v>0</v>
      </c>
      <c r="E1258" s="14">
        <v>11250</v>
      </c>
      <c r="F1258" s="14" t="e">
        <f>E1258/D1258*100</f>
        <v>#DIV/0!</v>
      </c>
    </row>
    <row r="1259" spans="1:6" ht="17.25" customHeight="1">
      <c r="A1259" s="68">
        <v>322</v>
      </c>
      <c r="B1259" s="3" t="s">
        <v>19</v>
      </c>
      <c r="C1259" s="4">
        <v>16000</v>
      </c>
      <c r="D1259" s="4">
        <v>16000</v>
      </c>
      <c r="E1259" s="14">
        <f>SUM(E1260:E1262)</f>
        <v>12934.17</v>
      </c>
      <c r="F1259" s="14">
        <f t="shared" si="115"/>
        <v>80.8385625</v>
      </c>
    </row>
    <row r="1260" spans="1:6" ht="15" customHeight="1">
      <c r="A1260" s="68">
        <v>3221</v>
      </c>
      <c r="B1260" s="3" t="s">
        <v>20</v>
      </c>
      <c r="C1260" s="4">
        <v>0</v>
      </c>
      <c r="D1260" s="4">
        <v>0</v>
      </c>
      <c r="E1260" s="14">
        <v>11693.38</v>
      </c>
      <c r="F1260" s="14" t="e">
        <f t="shared" si="115"/>
        <v>#DIV/0!</v>
      </c>
    </row>
    <row r="1261" spans="1:6" ht="15" customHeight="1">
      <c r="A1261" s="68">
        <v>3223</v>
      </c>
      <c r="B1261" s="3" t="s">
        <v>140</v>
      </c>
      <c r="C1261" s="4">
        <v>0</v>
      </c>
      <c r="D1261" s="4">
        <v>0</v>
      </c>
      <c r="E1261" s="14">
        <v>103.43</v>
      </c>
      <c r="F1261" s="14" t="e">
        <f t="shared" si="115"/>
        <v>#DIV/0!</v>
      </c>
    </row>
    <row r="1262" spans="1:6" ht="15" customHeight="1">
      <c r="A1262" s="68">
        <v>3225</v>
      </c>
      <c r="B1262" s="3" t="s">
        <v>21</v>
      </c>
      <c r="C1262" s="4">
        <v>0</v>
      </c>
      <c r="D1262" s="4">
        <v>0</v>
      </c>
      <c r="E1262" s="14">
        <v>1137.36</v>
      </c>
      <c r="F1262" s="14" t="e">
        <f t="shared" si="115"/>
        <v>#DIV/0!</v>
      </c>
    </row>
    <row r="1263" spans="1:6" ht="18" customHeight="1">
      <c r="A1263" s="68">
        <v>323</v>
      </c>
      <c r="B1263" s="3" t="s">
        <v>0</v>
      </c>
      <c r="C1263" s="4">
        <v>157400</v>
      </c>
      <c r="D1263" s="4">
        <v>157400</v>
      </c>
      <c r="E1263" s="14">
        <f>SUM(E1264:E1270)</f>
        <v>103942.84000000001</v>
      </c>
      <c r="F1263" s="14">
        <f t="shared" si="115"/>
        <v>66.03738246505718</v>
      </c>
    </row>
    <row r="1264" spans="1:6" ht="15" customHeight="1">
      <c r="A1264" s="68">
        <v>3231</v>
      </c>
      <c r="B1264" s="3" t="s">
        <v>22</v>
      </c>
      <c r="C1264" s="4">
        <v>0</v>
      </c>
      <c r="D1264" s="4">
        <v>0</v>
      </c>
      <c r="E1264" s="14">
        <v>6179.32</v>
      </c>
      <c r="F1264" s="14" t="e">
        <f t="shared" si="115"/>
        <v>#DIV/0!</v>
      </c>
    </row>
    <row r="1265" spans="1:6" ht="15" customHeight="1">
      <c r="A1265" s="68">
        <v>3232</v>
      </c>
      <c r="B1265" s="3" t="s">
        <v>72</v>
      </c>
      <c r="C1265" s="4">
        <v>0</v>
      </c>
      <c r="D1265" s="4">
        <v>0</v>
      </c>
      <c r="E1265" s="14">
        <v>10503.86</v>
      </c>
      <c r="F1265" s="14" t="e">
        <f t="shared" si="115"/>
        <v>#DIV/0!</v>
      </c>
    </row>
    <row r="1266" spans="1:6" ht="15" customHeight="1">
      <c r="A1266" s="68">
        <v>3233</v>
      </c>
      <c r="B1266" s="3" t="s">
        <v>100</v>
      </c>
      <c r="C1266" s="4">
        <v>0</v>
      </c>
      <c r="D1266" s="4">
        <v>0</v>
      </c>
      <c r="E1266" s="14">
        <v>1930</v>
      </c>
      <c r="F1266" s="14" t="e">
        <f t="shared" si="115"/>
        <v>#DIV/0!</v>
      </c>
    </row>
    <row r="1267" spans="1:6" ht="15" customHeight="1">
      <c r="A1267" s="68">
        <v>3234</v>
      </c>
      <c r="B1267" s="3" t="s">
        <v>631</v>
      </c>
      <c r="C1267" s="4">
        <v>0</v>
      </c>
      <c r="D1267" s="4">
        <v>0</v>
      </c>
      <c r="E1267" s="14">
        <v>1021.26</v>
      </c>
      <c r="F1267" s="14" t="e">
        <f>E1267/D1267*100</f>
        <v>#DIV/0!</v>
      </c>
    </row>
    <row r="1268" spans="1:6" ht="15" customHeight="1">
      <c r="A1268" s="68">
        <v>3237</v>
      </c>
      <c r="B1268" s="3" t="s">
        <v>23</v>
      </c>
      <c r="C1268" s="4">
        <v>0</v>
      </c>
      <c r="D1268" s="4">
        <v>0</v>
      </c>
      <c r="E1268" s="14">
        <v>64241.97</v>
      </c>
      <c r="F1268" s="14" t="e">
        <f t="shared" si="115"/>
        <v>#DIV/0!</v>
      </c>
    </row>
    <row r="1269" spans="1:6" ht="15" customHeight="1">
      <c r="A1269" s="68">
        <v>3238</v>
      </c>
      <c r="B1269" s="3" t="s">
        <v>573</v>
      </c>
      <c r="C1269" s="4">
        <v>0</v>
      </c>
      <c r="D1269" s="4">
        <v>0</v>
      </c>
      <c r="E1269" s="14">
        <v>10064.6</v>
      </c>
      <c r="F1269" s="14" t="e">
        <f t="shared" si="115"/>
        <v>#DIV/0!</v>
      </c>
    </row>
    <row r="1270" spans="1:6" ht="15" customHeight="1">
      <c r="A1270" s="68">
        <v>3239</v>
      </c>
      <c r="B1270" s="3" t="s">
        <v>154</v>
      </c>
      <c r="C1270" s="4">
        <v>0</v>
      </c>
      <c r="D1270" s="4">
        <v>0</v>
      </c>
      <c r="E1270" s="14">
        <v>10001.83</v>
      </c>
      <c r="F1270" s="14" t="e">
        <f t="shared" si="115"/>
        <v>#DIV/0!</v>
      </c>
    </row>
    <row r="1271" spans="1:6" ht="18" customHeight="1">
      <c r="A1271" s="68">
        <v>329</v>
      </c>
      <c r="B1271" s="3" t="s">
        <v>24</v>
      </c>
      <c r="C1271" s="4">
        <v>20950</v>
      </c>
      <c r="D1271" s="4">
        <v>20950</v>
      </c>
      <c r="E1271" s="14">
        <f>SUM(E1272:E1276)</f>
        <v>10333.29</v>
      </c>
      <c r="F1271" s="14">
        <f t="shared" si="115"/>
        <v>49.3235799522673</v>
      </c>
    </row>
    <row r="1272" spans="1:6" ht="15" customHeight="1">
      <c r="A1272" s="68">
        <v>3292</v>
      </c>
      <c r="B1272" s="3" t="s">
        <v>4</v>
      </c>
      <c r="C1272" s="4">
        <v>0</v>
      </c>
      <c r="D1272" s="4">
        <v>0</v>
      </c>
      <c r="E1272" s="14">
        <v>8675.86</v>
      </c>
      <c r="F1272" s="14" t="e">
        <f t="shared" si="115"/>
        <v>#DIV/0!</v>
      </c>
    </row>
    <row r="1273" spans="1:6" ht="15" customHeight="1">
      <c r="A1273" s="68">
        <v>3293</v>
      </c>
      <c r="B1273" s="3" t="s">
        <v>723</v>
      </c>
      <c r="C1273" s="4">
        <v>0</v>
      </c>
      <c r="D1273" s="4">
        <v>0</v>
      </c>
      <c r="E1273" s="14">
        <v>1609.93</v>
      </c>
      <c r="F1273" s="14" t="e">
        <f>E1273/D1273*100</f>
        <v>#DIV/0!</v>
      </c>
    </row>
    <row r="1274" spans="1:6" ht="15" customHeight="1">
      <c r="A1274" s="68">
        <v>3294</v>
      </c>
      <c r="B1274" s="3" t="s">
        <v>730</v>
      </c>
      <c r="C1274" s="4">
        <v>0</v>
      </c>
      <c r="D1274" s="4">
        <v>0</v>
      </c>
      <c r="E1274" s="14">
        <v>47.5</v>
      </c>
      <c r="F1274" s="14" t="e">
        <f>E1274/D1274*100</f>
        <v>#DIV/0!</v>
      </c>
    </row>
    <row r="1275" spans="1:6" ht="15" customHeight="1">
      <c r="A1275" s="68">
        <v>3295</v>
      </c>
      <c r="B1275" s="3" t="s">
        <v>337</v>
      </c>
      <c r="C1275" s="4">
        <v>0</v>
      </c>
      <c r="D1275" s="4">
        <v>0</v>
      </c>
      <c r="E1275" s="14">
        <v>0</v>
      </c>
      <c r="F1275" s="14" t="e">
        <f>E1275/D1275*100</f>
        <v>#DIV/0!</v>
      </c>
    </row>
    <row r="1276" spans="1:6" ht="15" customHeight="1">
      <c r="A1276" s="68">
        <v>3299</v>
      </c>
      <c r="B1276" s="3" t="s">
        <v>731</v>
      </c>
      <c r="C1276" s="4">
        <v>0</v>
      </c>
      <c r="D1276" s="4">
        <v>0</v>
      </c>
      <c r="E1276" s="14">
        <v>0</v>
      </c>
      <c r="F1276" s="14" t="e">
        <f aca="true" t="shared" si="125" ref="F1276:F1283">E1276/D1276*100</f>
        <v>#DIV/0!</v>
      </c>
    </row>
    <row r="1277" spans="1:6" ht="21" customHeight="1">
      <c r="A1277" s="41" t="s">
        <v>725</v>
      </c>
      <c r="B1277" s="76" t="s">
        <v>58</v>
      </c>
      <c r="C1277" s="4">
        <f>C1278</f>
        <v>4300</v>
      </c>
      <c r="D1277" s="4">
        <f>D1278</f>
        <v>4300</v>
      </c>
      <c r="E1277" s="14">
        <f>E1278</f>
        <v>3586.2</v>
      </c>
      <c r="F1277" s="14">
        <f t="shared" si="125"/>
        <v>83.39999999999999</v>
      </c>
    </row>
    <row r="1278" spans="1:6" ht="18" customHeight="1">
      <c r="A1278" s="83">
        <v>343</v>
      </c>
      <c r="B1278" s="76" t="s">
        <v>59</v>
      </c>
      <c r="C1278" s="4">
        <v>4300</v>
      </c>
      <c r="D1278" s="4">
        <v>4300</v>
      </c>
      <c r="E1278" s="14">
        <f>SUM(E1279:E1280)</f>
        <v>3586.2</v>
      </c>
      <c r="F1278" s="14">
        <f t="shared" si="125"/>
        <v>83.39999999999999</v>
      </c>
    </row>
    <row r="1279" spans="1:6" ht="15" customHeight="1">
      <c r="A1279" s="83">
        <v>3431</v>
      </c>
      <c r="B1279" s="76" t="s">
        <v>726</v>
      </c>
      <c r="C1279" s="4">
        <v>0</v>
      </c>
      <c r="D1279" s="4">
        <v>0</v>
      </c>
      <c r="E1279" s="14">
        <v>2258.6</v>
      </c>
      <c r="F1279" s="14" t="e">
        <f t="shared" si="125"/>
        <v>#DIV/0!</v>
      </c>
    </row>
    <row r="1280" spans="1:6" ht="15" customHeight="1">
      <c r="A1280" s="83">
        <v>3434</v>
      </c>
      <c r="B1280" s="76" t="s">
        <v>1013</v>
      </c>
      <c r="C1280" s="4">
        <v>0</v>
      </c>
      <c r="D1280" s="4">
        <v>0</v>
      </c>
      <c r="E1280" s="14">
        <v>1327.6</v>
      </c>
      <c r="F1280" s="14" t="e">
        <f>E1280/D1280*100</f>
        <v>#DIV/0!</v>
      </c>
    </row>
    <row r="1281" spans="1:6" ht="21" customHeight="1">
      <c r="A1281" s="41">
        <v>38</v>
      </c>
      <c r="B1281" s="72" t="s">
        <v>559</v>
      </c>
      <c r="C1281" s="4">
        <f aca="true" t="shared" si="126" ref="C1281:E1282">C1282</f>
        <v>0</v>
      </c>
      <c r="D1281" s="4">
        <f t="shared" si="126"/>
        <v>0</v>
      </c>
      <c r="E1281" s="14">
        <f t="shared" si="126"/>
        <v>0</v>
      </c>
      <c r="F1281" s="14" t="e">
        <f t="shared" si="125"/>
        <v>#DIV/0!</v>
      </c>
    </row>
    <row r="1282" spans="1:6" ht="18" customHeight="1">
      <c r="A1282" s="41">
        <v>381</v>
      </c>
      <c r="B1282" s="76" t="s">
        <v>66</v>
      </c>
      <c r="C1282" s="4">
        <v>0</v>
      </c>
      <c r="D1282" s="4">
        <v>0</v>
      </c>
      <c r="E1282" s="14">
        <f t="shared" si="126"/>
        <v>0</v>
      </c>
      <c r="F1282" s="14" t="e">
        <f t="shared" si="125"/>
        <v>#DIV/0!</v>
      </c>
    </row>
    <row r="1283" spans="1:6" ht="15" customHeight="1">
      <c r="A1283" s="41">
        <v>3811</v>
      </c>
      <c r="B1283" s="76" t="s">
        <v>732</v>
      </c>
      <c r="C1283" s="4">
        <v>0</v>
      </c>
      <c r="D1283" s="4">
        <v>0</v>
      </c>
      <c r="E1283" s="14">
        <v>0</v>
      </c>
      <c r="F1283" s="14" t="e">
        <f t="shared" si="125"/>
        <v>#DIV/0!</v>
      </c>
    </row>
    <row r="1284" spans="1:6" ht="25.5" customHeight="1">
      <c r="A1284" s="228" t="s">
        <v>572</v>
      </c>
      <c r="B1284" s="229"/>
      <c r="C1284" s="5">
        <f>C1290+C1301</f>
        <v>150000</v>
      </c>
      <c r="D1284" s="5">
        <f>D1290+D1301</f>
        <v>150000</v>
      </c>
      <c r="E1284" s="137">
        <f>E1290+E1301</f>
        <v>131471.01</v>
      </c>
      <c r="F1284" s="14">
        <f aca="true" t="shared" si="127" ref="F1284:F1303">E1284/D1284*100</f>
        <v>87.64734000000001</v>
      </c>
    </row>
    <row r="1285" spans="1:6" ht="25.5" customHeight="1">
      <c r="A1285" s="226" t="s">
        <v>1143</v>
      </c>
      <c r="B1285" s="227"/>
      <c r="C1285" s="64">
        <f>SUM(C1286:C1289)</f>
        <v>150000</v>
      </c>
      <c r="D1285" s="64">
        <f>SUM(D1286:D1289)</f>
        <v>150000</v>
      </c>
      <c r="E1285" s="135">
        <f>SUM(E1286:E1289)</f>
        <v>131471.01</v>
      </c>
      <c r="F1285" s="14">
        <f t="shared" si="127"/>
        <v>87.64734000000001</v>
      </c>
    </row>
    <row r="1286" spans="1:6" ht="18" customHeight="1">
      <c r="A1286" s="205" t="s">
        <v>1040</v>
      </c>
      <c r="B1286" s="206"/>
      <c r="C1286" s="4">
        <v>79000</v>
      </c>
      <c r="D1286" s="4">
        <v>79000</v>
      </c>
      <c r="E1286" s="14">
        <v>66973.71</v>
      </c>
      <c r="F1286" s="14">
        <f t="shared" si="127"/>
        <v>84.77684810126583</v>
      </c>
    </row>
    <row r="1287" spans="1:6" ht="18" customHeight="1">
      <c r="A1287" s="205" t="s">
        <v>1303</v>
      </c>
      <c r="B1287" s="206"/>
      <c r="C1287" s="4">
        <v>0</v>
      </c>
      <c r="D1287" s="4">
        <v>0</v>
      </c>
      <c r="E1287" s="14">
        <v>4497.3</v>
      </c>
      <c r="F1287" s="14" t="e">
        <f t="shared" si="127"/>
        <v>#DIV/0!</v>
      </c>
    </row>
    <row r="1288" spans="1:6" ht="18" customHeight="1">
      <c r="A1288" s="205" t="s">
        <v>1304</v>
      </c>
      <c r="B1288" s="206"/>
      <c r="C1288" s="4">
        <v>60000</v>
      </c>
      <c r="D1288" s="4">
        <v>60000</v>
      </c>
      <c r="E1288" s="14">
        <v>60000</v>
      </c>
      <c r="F1288" s="14">
        <f t="shared" si="127"/>
        <v>100</v>
      </c>
    </row>
    <row r="1289" spans="1:6" ht="18" customHeight="1">
      <c r="A1289" s="205" t="s">
        <v>1305</v>
      </c>
      <c r="B1289" s="206"/>
      <c r="C1289" s="4">
        <v>11000</v>
      </c>
      <c r="D1289" s="4">
        <v>11000</v>
      </c>
      <c r="E1289" s="14">
        <v>0</v>
      </c>
      <c r="F1289" s="14">
        <f t="shared" si="127"/>
        <v>0</v>
      </c>
    </row>
    <row r="1290" spans="1:6" ht="21" customHeight="1">
      <c r="A1290" s="68">
        <v>42</v>
      </c>
      <c r="B1290" s="3" t="s">
        <v>9</v>
      </c>
      <c r="C1290" s="4">
        <f>C1291+C1293+C1296+C1298</f>
        <v>150000</v>
      </c>
      <c r="D1290" s="4">
        <f>D1291+D1293+D1296+D1298</f>
        <v>150000</v>
      </c>
      <c r="E1290" s="14">
        <f>E1291+E1293+E1296+E1298</f>
        <v>131471.01</v>
      </c>
      <c r="F1290" s="14">
        <f t="shared" si="127"/>
        <v>87.64734000000001</v>
      </c>
    </row>
    <row r="1291" spans="1:6" ht="18" customHeight="1">
      <c r="A1291" s="68">
        <v>421</v>
      </c>
      <c r="B1291" s="3" t="s">
        <v>83</v>
      </c>
      <c r="C1291" s="4">
        <v>0</v>
      </c>
      <c r="D1291" s="4">
        <v>0</v>
      </c>
      <c r="E1291" s="14">
        <f>E1292</f>
        <v>0</v>
      </c>
      <c r="F1291" s="14" t="e">
        <f t="shared" si="127"/>
        <v>#DIV/0!</v>
      </c>
    </row>
    <row r="1292" spans="1:6" ht="15" customHeight="1">
      <c r="A1292" s="68">
        <v>4221</v>
      </c>
      <c r="B1292" s="3" t="s">
        <v>1317</v>
      </c>
      <c r="C1292" s="4">
        <v>0</v>
      </c>
      <c r="D1292" s="4">
        <v>0</v>
      </c>
      <c r="E1292" s="14">
        <v>0</v>
      </c>
      <c r="F1292" s="14" t="e">
        <f t="shared" si="127"/>
        <v>#DIV/0!</v>
      </c>
    </row>
    <row r="1293" spans="1:6" ht="18" customHeight="1">
      <c r="A1293" s="68">
        <v>422</v>
      </c>
      <c r="B1293" s="3" t="s">
        <v>10</v>
      </c>
      <c r="C1293" s="4">
        <v>21000</v>
      </c>
      <c r="D1293" s="4">
        <v>21000</v>
      </c>
      <c r="E1293" s="14">
        <f>E1294+E1295</f>
        <v>7258.75</v>
      </c>
      <c r="F1293" s="14">
        <f t="shared" si="127"/>
        <v>34.56547619047619</v>
      </c>
    </row>
    <row r="1294" spans="1:6" ht="15" customHeight="1">
      <c r="A1294" s="68">
        <v>4221</v>
      </c>
      <c r="B1294" s="3" t="s">
        <v>142</v>
      </c>
      <c r="C1294" s="4">
        <v>0</v>
      </c>
      <c r="D1294" s="4">
        <v>0</v>
      </c>
      <c r="E1294" s="14">
        <v>7258.75</v>
      </c>
      <c r="F1294" s="14" t="e">
        <f t="shared" si="127"/>
        <v>#DIV/0!</v>
      </c>
    </row>
    <row r="1295" spans="1:6" ht="15" customHeight="1">
      <c r="A1295" s="68">
        <v>4223</v>
      </c>
      <c r="B1295" s="3" t="s">
        <v>13</v>
      </c>
      <c r="C1295" s="4">
        <v>0</v>
      </c>
      <c r="D1295" s="4">
        <v>0</v>
      </c>
      <c r="E1295" s="14">
        <v>0</v>
      </c>
      <c r="F1295" s="14" t="e">
        <f t="shared" si="127"/>
        <v>#DIV/0!</v>
      </c>
    </row>
    <row r="1296" spans="1:6" ht="18" customHeight="1">
      <c r="A1296" s="68">
        <v>424</v>
      </c>
      <c r="B1296" s="3" t="s">
        <v>26</v>
      </c>
      <c r="C1296" s="4">
        <v>120000</v>
      </c>
      <c r="D1296" s="4">
        <v>120000</v>
      </c>
      <c r="E1296" s="14">
        <f>SUM(E1297)</f>
        <v>124212.26</v>
      </c>
      <c r="F1296" s="14">
        <f t="shared" si="127"/>
        <v>103.51021666666666</v>
      </c>
    </row>
    <row r="1297" spans="1:6" ht="15" customHeight="1">
      <c r="A1297" s="68">
        <v>4241</v>
      </c>
      <c r="B1297" s="3" t="s">
        <v>27</v>
      </c>
      <c r="C1297" s="4">
        <v>0</v>
      </c>
      <c r="D1297" s="4">
        <v>0</v>
      </c>
      <c r="E1297" s="14">
        <v>124212.26</v>
      </c>
      <c r="F1297" s="14" t="e">
        <f t="shared" si="127"/>
        <v>#DIV/0!</v>
      </c>
    </row>
    <row r="1298" spans="1:6" ht="18" customHeight="1">
      <c r="A1298" s="68">
        <v>426</v>
      </c>
      <c r="B1298" s="3" t="s">
        <v>728</v>
      </c>
      <c r="C1298" s="4">
        <v>9000</v>
      </c>
      <c r="D1298" s="4">
        <v>9000</v>
      </c>
      <c r="E1298" s="14">
        <f>SUM(E1299:E1300)</f>
        <v>0</v>
      </c>
      <c r="F1298" s="14">
        <f t="shared" si="127"/>
        <v>0</v>
      </c>
    </row>
    <row r="1299" spans="1:6" ht="15" customHeight="1">
      <c r="A1299" s="68">
        <v>4262</v>
      </c>
      <c r="B1299" s="3" t="s">
        <v>729</v>
      </c>
      <c r="C1299" s="4">
        <v>0</v>
      </c>
      <c r="D1299" s="4">
        <v>0</v>
      </c>
      <c r="E1299" s="14">
        <v>0</v>
      </c>
      <c r="F1299" s="14" t="e">
        <f t="shared" si="127"/>
        <v>#DIV/0!</v>
      </c>
    </row>
    <row r="1300" spans="1:6" ht="15" customHeight="1">
      <c r="A1300" s="68">
        <v>4263</v>
      </c>
      <c r="B1300" s="3" t="s">
        <v>733</v>
      </c>
      <c r="C1300" s="4">
        <v>0</v>
      </c>
      <c r="D1300" s="4">
        <v>0</v>
      </c>
      <c r="E1300" s="14">
        <v>0</v>
      </c>
      <c r="F1300" s="14" t="e">
        <f t="shared" si="127"/>
        <v>#DIV/0!</v>
      </c>
    </row>
    <row r="1301" spans="1:6" ht="21" customHeight="1">
      <c r="A1301" s="68">
        <v>43</v>
      </c>
      <c r="B1301" s="3" t="s">
        <v>780</v>
      </c>
      <c r="C1301" s="4">
        <f aca="true" t="shared" si="128" ref="C1301:E1302">C1302</f>
        <v>0</v>
      </c>
      <c r="D1301" s="4">
        <f t="shared" si="128"/>
        <v>0</v>
      </c>
      <c r="E1301" s="14">
        <f t="shared" si="128"/>
        <v>0</v>
      </c>
      <c r="F1301" s="14" t="e">
        <f t="shared" si="127"/>
        <v>#DIV/0!</v>
      </c>
    </row>
    <row r="1302" spans="1:6" ht="18" customHeight="1">
      <c r="A1302" s="68">
        <v>431</v>
      </c>
      <c r="B1302" s="3" t="s">
        <v>781</v>
      </c>
      <c r="C1302" s="4">
        <v>0</v>
      </c>
      <c r="D1302" s="4">
        <v>0</v>
      </c>
      <c r="E1302" s="14">
        <f t="shared" si="128"/>
        <v>0</v>
      </c>
      <c r="F1302" s="14" t="e">
        <f t="shared" si="127"/>
        <v>#DIV/0!</v>
      </c>
    </row>
    <row r="1303" spans="1:6" ht="15" customHeight="1">
      <c r="A1303" s="68">
        <v>4312</v>
      </c>
      <c r="B1303" s="3" t="s">
        <v>782</v>
      </c>
      <c r="C1303" s="4">
        <v>0</v>
      </c>
      <c r="D1303" s="4">
        <v>0</v>
      </c>
      <c r="E1303" s="14">
        <v>0</v>
      </c>
      <c r="F1303" s="14" t="e">
        <f t="shared" si="127"/>
        <v>#DIV/0!</v>
      </c>
    </row>
    <row r="1304" spans="1:6" ht="25.5" customHeight="1">
      <c r="A1304" s="228" t="s">
        <v>1306</v>
      </c>
      <c r="B1304" s="229"/>
      <c r="C1304" s="5">
        <f>C1311</f>
        <v>300000</v>
      </c>
      <c r="D1304" s="5">
        <f>D1311</f>
        <v>300000</v>
      </c>
      <c r="E1304" s="137">
        <f>E1311</f>
        <v>240125</v>
      </c>
      <c r="F1304" s="14">
        <f aca="true" t="shared" si="129" ref="F1304:F1313">E1304/D1304*100</f>
        <v>80.04166666666667</v>
      </c>
    </row>
    <row r="1305" spans="1:6" ht="25.5" customHeight="1">
      <c r="A1305" s="226" t="s">
        <v>1307</v>
      </c>
      <c r="B1305" s="227"/>
      <c r="C1305" s="64">
        <f>SUM(C1306:C1310)</f>
        <v>300000</v>
      </c>
      <c r="D1305" s="64">
        <f>SUM(D1306:D1310)</f>
        <v>300000</v>
      </c>
      <c r="E1305" s="135">
        <f>SUM(E1306:E1310)</f>
        <v>240125</v>
      </c>
      <c r="F1305" s="14">
        <f t="shared" si="129"/>
        <v>80.04166666666667</v>
      </c>
    </row>
    <row r="1306" spans="1:6" ht="18" customHeight="1">
      <c r="A1306" s="205" t="s">
        <v>1040</v>
      </c>
      <c r="B1306" s="206"/>
      <c r="C1306" s="4">
        <v>0</v>
      </c>
      <c r="D1306" s="4">
        <v>0</v>
      </c>
      <c r="E1306" s="14">
        <v>0</v>
      </c>
      <c r="F1306" s="14" t="e">
        <f t="shared" si="129"/>
        <v>#DIV/0!</v>
      </c>
    </row>
    <row r="1307" spans="1:6" ht="18" customHeight="1">
      <c r="A1307" s="205" t="s">
        <v>1303</v>
      </c>
      <c r="B1307" s="206"/>
      <c r="C1307" s="4">
        <v>0</v>
      </c>
      <c r="D1307" s="4">
        <v>0</v>
      </c>
      <c r="E1307" s="14">
        <v>0</v>
      </c>
      <c r="F1307" s="14" t="e">
        <f t="shared" si="129"/>
        <v>#DIV/0!</v>
      </c>
    </row>
    <row r="1308" spans="1:6" ht="18" customHeight="1">
      <c r="A1308" s="205" t="s">
        <v>1304</v>
      </c>
      <c r="B1308" s="206"/>
      <c r="C1308" s="4">
        <v>0</v>
      </c>
      <c r="D1308" s="4">
        <v>0</v>
      </c>
      <c r="E1308" s="14">
        <v>0</v>
      </c>
      <c r="F1308" s="14" t="e">
        <f t="shared" si="129"/>
        <v>#DIV/0!</v>
      </c>
    </row>
    <row r="1309" spans="1:6" ht="18" customHeight="1">
      <c r="A1309" s="205" t="s">
        <v>1305</v>
      </c>
      <c r="B1309" s="206"/>
      <c r="C1309" s="4">
        <v>300000</v>
      </c>
      <c r="D1309" s="4">
        <v>300000</v>
      </c>
      <c r="E1309" s="14">
        <v>0</v>
      </c>
      <c r="F1309" s="14">
        <f t="shared" si="129"/>
        <v>0</v>
      </c>
    </row>
    <row r="1310" spans="1:6" ht="18" customHeight="1">
      <c r="A1310" s="205" t="s">
        <v>1384</v>
      </c>
      <c r="B1310" s="206"/>
      <c r="C1310" s="4">
        <v>0</v>
      </c>
      <c r="D1310" s="4">
        <v>0</v>
      </c>
      <c r="E1310" s="14">
        <v>240125</v>
      </c>
      <c r="F1310" s="14" t="e">
        <f>E1310/D1310*100</f>
        <v>#DIV/0!</v>
      </c>
    </row>
    <row r="1311" spans="1:6" ht="21" customHeight="1">
      <c r="A1311" s="68">
        <v>41</v>
      </c>
      <c r="B1311" s="3" t="s">
        <v>1308</v>
      </c>
      <c r="C1311" s="4">
        <f>C1312</f>
        <v>300000</v>
      </c>
      <c r="D1311" s="4">
        <f>D1312</f>
        <v>300000</v>
      </c>
      <c r="E1311" s="14">
        <f>E1312</f>
        <v>240125</v>
      </c>
      <c r="F1311" s="14">
        <f t="shared" si="129"/>
        <v>80.04166666666667</v>
      </c>
    </row>
    <row r="1312" spans="1:6" ht="18" customHeight="1">
      <c r="A1312" s="68">
        <v>412</v>
      </c>
      <c r="B1312" s="3" t="s">
        <v>1309</v>
      </c>
      <c r="C1312" s="4">
        <v>300000</v>
      </c>
      <c r="D1312" s="4">
        <v>300000</v>
      </c>
      <c r="E1312" s="14">
        <f>E1313</f>
        <v>240125</v>
      </c>
      <c r="F1312" s="14">
        <f t="shared" si="129"/>
        <v>80.04166666666667</v>
      </c>
    </row>
    <row r="1313" spans="1:6" ht="15" customHeight="1">
      <c r="A1313" s="68">
        <v>4124</v>
      </c>
      <c r="B1313" s="3" t="s">
        <v>1310</v>
      </c>
      <c r="C1313" s="4">
        <v>0</v>
      </c>
      <c r="D1313" s="4">
        <v>0</v>
      </c>
      <c r="E1313" s="14">
        <v>240125</v>
      </c>
      <c r="F1313" s="14" t="e">
        <f t="shared" si="129"/>
        <v>#DIV/0!</v>
      </c>
    </row>
    <row r="1314" spans="1:6" ht="32.25" customHeight="1">
      <c r="A1314" s="3"/>
      <c r="B1314" s="141" t="s">
        <v>28</v>
      </c>
      <c r="C1314" s="84">
        <f>C6</f>
        <v>44977249</v>
      </c>
      <c r="D1314" s="84">
        <f>D6</f>
        <v>44977249</v>
      </c>
      <c r="E1314" s="140">
        <f>E6</f>
        <v>36326647.99</v>
      </c>
      <c r="F1314" s="14">
        <f>E1314/D1314*100</f>
        <v>80.76671828016872</v>
      </c>
    </row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</sheetData>
  <sheetProtection/>
  <mergeCells count="741">
    <mergeCell ref="K1236:L1236"/>
    <mergeCell ref="A1238:B1238"/>
    <mergeCell ref="A1310:B1310"/>
    <mergeCell ref="A812:B812"/>
    <mergeCell ref="A1163:B1163"/>
    <mergeCell ref="A806:B806"/>
    <mergeCell ref="A807:B807"/>
    <mergeCell ref="A808:B808"/>
    <mergeCell ref="A809:B809"/>
    <mergeCell ref="A810:B810"/>
    <mergeCell ref="A811:B811"/>
    <mergeCell ref="A1160:B1160"/>
    <mergeCell ref="A1161:B1161"/>
    <mergeCell ref="A575:B575"/>
    <mergeCell ref="A576:B576"/>
    <mergeCell ref="A805:B805"/>
    <mergeCell ref="A584:B584"/>
    <mergeCell ref="A585:B585"/>
    <mergeCell ref="A586:B586"/>
    <mergeCell ref="A587:B587"/>
    <mergeCell ref="A588:B588"/>
    <mergeCell ref="A603:B603"/>
    <mergeCell ref="A598:B598"/>
    <mergeCell ref="A14:B14"/>
    <mergeCell ref="A1286:B1286"/>
    <mergeCell ref="A1287:B1287"/>
    <mergeCell ref="A572:B572"/>
    <mergeCell ref="A1284:B1284"/>
    <mergeCell ref="A1166:B1166"/>
    <mergeCell ref="A1218:B1218"/>
    <mergeCell ref="A1288:B1288"/>
    <mergeCell ref="A1289:B1289"/>
    <mergeCell ref="A1223:B1223"/>
    <mergeCell ref="A1224:B1224"/>
    <mergeCell ref="A1241:B1241"/>
    <mergeCell ref="A1242:B1242"/>
    <mergeCell ref="A1243:B1243"/>
    <mergeCell ref="A1244:B1244"/>
    <mergeCell ref="A1245:B1245"/>
    <mergeCell ref="A1285:B1285"/>
    <mergeCell ref="A1309:B1309"/>
    <mergeCell ref="A1308:B1308"/>
    <mergeCell ref="A1307:B1307"/>
    <mergeCell ref="A1306:B1306"/>
    <mergeCell ref="A1229:B1229"/>
    <mergeCell ref="A1234:B1234"/>
    <mergeCell ref="A1235:B1235"/>
    <mergeCell ref="A1236:B1236"/>
    <mergeCell ref="A1237:B1237"/>
    <mergeCell ref="A1233:B1233"/>
    <mergeCell ref="A1219:B1219"/>
    <mergeCell ref="A1220:B1220"/>
    <mergeCell ref="A1221:B1221"/>
    <mergeCell ref="A1222:B1222"/>
    <mergeCell ref="A1217:B1217"/>
    <mergeCell ref="A1142:B1142"/>
    <mergeCell ref="A1143:B1143"/>
    <mergeCell ref="A1144:B1144"/>
    <mergeCell ref="A1145:B1145"/>
    <mergeCell ref="A1159:B1159"/>
    <mergeCell ref="A1154:B1154"/>
    <mergeCell ref="A1155:B1155"/>
    <mergeCell ref="A1149:B1149"/>
    <mergeCell ref="A1153:B1153"/>
    <mergeCell ref="A1152:B1152"/>
    <mergeCell ref="A1133:B1133"/>
    <mergeCell ref="A1134:B1134"/>
    <mergeCell ref="A1139:B1139"/>
    <mergeCell ref="A1140:B1140"/>
    <mergeCell ref="A1138:B1138"/>
    <mergeCell ref="A1141:B1141"/>
    <mergeCell ref="A1128:B1128"/>
    <mergeCell ref="A1129:B1129"/>
    <mergeCell ref="A1130:B1130"/>
    <mergeCell ref="A1127:B1127"/>
    <mergeCell ref="A1131:B1131"/>
    <mergeCell ref="A1132:B1132"/>
    <mergeCell ref="A1117:B1117"/>
    <mergeCell ref="A1118:B1118"/>
    <mergeCell ref="A1119:B1119"/>
    <mergeCell ref="A1120:B1120"/>
    <mergeCell ref="A1121:B1121"/>
    <mergeCell ref="A1122:B1122"/>
    <mergeCell ref="A1103:B1103"/>
    <mergeCell ref="A1104:B1104"/>
    <mergeCell ref="A1105:B1105"/>
    <mergeCell ref="A1106:B1106"/>
    <mergeCell ref="A1107:B1107"/>
    <mergeCell ref="A1116:B1116"/>
    <mergeCell ref="A1115:B1115"/>
    <mergeCell ref="A1093:B1093"/>
    <mergeCell ref="A1094:B1094"/>
    <mergeCell ref="A1095:B1095"/>
    <mergeCell ref="A1096:B1096"/>
    <mergeCell ref="A1101:B1101"/>
    <mergeCell ref="A1102:B1102"/>
    <mergeCell ref="A1100:B1100"/>
    <mergeCell ref="A1083:B1083"/>
    <mergeCell ref="A1084:B1084"/>
    <mergeCell ref="A1085:B1085"/>
    <mergeCell ref="A1090:B1090"/>
    <mergeCell ref="A1091:B1091"/>
    <mergeCell ref="A1092:B1092"/>
    <mergeCell ref="A1064:B1064"/>
    <mergeCell ref="A1065:B1065"/>
    <mergeCell ref="A1079:B1079"/>
    <mergeCell ref="A1080:B1080"/>
    <mergeCell ref="A1081:B1081"/>
    <mergeCell ref="A1082:B1082"/>
    <mergeCell ref="A1061:B1061"/>
    <mergeCell ref="A1062:B1062"/>
    <mergeCell ref="A1063:B1063"/>
    <mergeCell ref="A1045:B1045"/>
    <mergeCell ref="A1046:B1046"/>
    <mergeCell ref="A1040:B1040"/>
    <mergeCell ref="A1041:B1041"/>
    <mergeCell ref="A1042:B1042"/>
    <mergeCell ref="A1043:B1043"/>
    <mergeCell ref="A1044:B1044"/>
    <mergeCell ref="A1031:B1031"/>
    <mergeCell ref="A1032:B1032"/>
    <mergeCell ref="A1033:B1033"/>
    <mergeCell ref="A1034:B1034"/>
    <mergeCell ref="A1059:B1059"/>
    <mergeCell ref="A1060:B1060"/>
    <mergeCell ref="A1011:B1011"/>
    <mergeCell ref="A1012:B1012"/>
    <mergeCell ref="A1013:B1013"/>
    <mergeCell ref="A1028:B1028"/>
    <mergeCell ref="A1029:B1029"/>
    <mergeCell ref="A1030:B1030"/>
    <mergeCell ref="A1026:B1026"/>
    <mergeCell ref="A1027:B1027"/>
    <mergeCell ref="A1000:B1000"/>
    <mergeCell ref="A1001:B1001"/>
    <mergeCell ref="A1007:B1007"/>
    <mergeCell ref="A1008:B1008"/>
    <mergeCell ref="A1009:B1009"/>
    <mergeCell ref="A1010:B1010"/>
    <mergeCell ref="A1006:B1006"/>
    <mergeCell ref="A995:B995"/>
    <mergeCell ref="A996:B996"/>
    <mergeCell ref="A993:B993"/>
    <mergeCell ref="A997:B997"/>
    <mergeCell ref="A998:B998"/>
    <mergeCell ref="A999:B999"/>
    <mergeCell ref="A994:B994"/>
    <mergeCell ref="A984:B984"/>
    <mergeCell ref="A985:B985"/>
    <mergeCell ref="A986:B986"/>
    <mergeCell ref="A987:B987"/>
    <mergeCell ref="A988:B988"/>
    <mergeCell ref="A989:B989"/>
    <mergeCell ref="A974:B974"/>
    <mergeCell ref="A970:B970"/>
    <mergeCell ref="A975:B975"/>
    <mergeCell ref="A976:B976"/>
    <mergeCell ref="A977:B977"/>
    <mergeCell ref="A983:B983"/>
    <mergeCell ref="A982:B982"/>
    <mergeCell ref="A981:B981"/>
    <mergeCell ref="A947:B947"/>
    <mergeCell ref="A948:B948"/>
    <mergeCell ref="A949:B949"/>
    <mergeCell ref="A971:B971"/>
    <mergeCell ref="A972:B972"/>
    <mergeCell ref="A973:B973"/>
    <mergeCell ref="A953:B953"/>
    <mergeCell ref="A931:B931"/>
    <mergeCell ref="A932:B932"/>
    <mergeCell ref="A943:B943"/>
    <mergeCell ref="A944:B944"/>
    <mergeCell ref="A945:B945"/>
    <mergeCell ref="A946:B946"/>
    <mergeCell ref="A942:B942"/>
    <mergeCell ref="A926:B926"/>
    <mergeCell ref="A927:B927"/>
    <mergeCell ref="A928:B928"/>
    <mergeCell ref="A929:B929"/>
    <mergeCell ref="A930:B930"/>
    <mergeCell ref="A925:B925"/>
    <mergeCell ref="A916:B916"/>
    <mergeCell ref="A917:B917"/>
    <mergeCell ref="A918:B918"/>
    <mergeCell ref="A919:B919"/>
    <mergeCell ref="A920:B920"/>
    <mergeCell ref="A921:B921"/>
    <mergeCell ref="A899:B899"/>
    <mergeCell ref="A900:B900"/>
    <mergeCell ref="A901:B901"/>
    <mergeCell ref="A902:B902"/>
    <mergeCell ref="A903:B903"/>
    <mergeCell ref="A915:B915"/>
    <mergeCell ref="A887:B887"/>
    <mergeCell ref="A888:B888"/>
    <mergeCell ref="A889:B889"/>
    <mergeCell ref="A897:B897"/>
    <mergeCell ref="A896:B896"/>
    <mergeCell ref="A898:B898"/>
    <mergeCell ref="A859:B859"/>
    <mergeCell ref="A860:B860"/>
    <mergeCell ref="A883:B883"/>
    <mergeCell ref="A884:B884"/>
    <mergeCell ref="A885:B885"/>
    <mergeCell ref="A886:B886"/>
    <mergeCell ref="A823:B823"/>
    <mergeCell ref="A824:B824"/>
    <mergeCell ref="A839:B839"/>
    <mergeCell ref="A840:B840"/>
    <mergeCell ref="A841:B841"/>
    <mergeCell ref="A842:B842"/>
    <mergeCell ref="A838:B838"/>
    <mergeCell ref="A816:B816"/>
    <mergeCell ref="A914:B914"/>
    <mergeCell ref="A669:B669"/>
    <mergeCell ref="A557:B557"/>
    <mergeCell ref="A818:B818"/>
    <mergeCell ref="A819:B819"/>
    <mergeCell ref="A820:B820"/>
    <mergeCell ref="A821:B821"/>
    <mergeCell ref="A822:B822"/>
    <mergeCell ref="A745:B745"/>
    <mergeCell ref="A12:B12"/>
    <mergeCell ref="A10:B10"/>
    <mergeCell ref="A13:B13"/>
    <mergeCell ref="A482:B482"/>
    <mergeCell ref="A699:B699"/>
    <mergeCell ref="A734:B734"/>
    <mergeCell ref="A722:B722"/>
    <mergeCell ref="A241:B241"/>
    <mergeCell ref="A580:B580"/>
    <mergeCell ref="A581:B581"/>
    <mergeCell ref="A6:B6"/>
    <mergeCell ref="A1150:B1150"/>
    <mergeCell ref="A1151:B1151"/>
    <mergeCell ref="A1039:B1039"/>
    <mergeCell ref="A255:B255"/>
    <mergeCell ref="A348:B348"/>
    <mergeCell ref="A359:B359"/>
    <mergeCell ref="A8:B8"/>
    <mergeCell ref="A9:B9"/>
    <mergeCell ref="A11:B11"/>
    <mergeCell ref="A7:B7"/>
    <mergeCell ref="A1240:B1240"/>
    <mergeCell ref="A1051:B1051"/>
    <mergeCell ref="A1057:B1057"/>
    <mergeCell ref="A1058:B1058"/>
    <mergeCell ref="A1089:B1089"/>
    <mergeCell ref="A1157:B1157"/>
    <mergeCell ref="A1078:B1078"/>
    <mergeCell ref="A1158:B1158"/>
    <mergeCell ref="A635:B635"/>
    <mergeCell ref="A817:B817"/>
    <mergeCell ref="A882:B882"/>
    <mergeCell ref="A2:F2"/>
    <mergeCell ref="A4:B4"/>
    <mergeCell ref="A5:B5"/>
    <mergeCell ref="A543:B543"/>
    <mergeCell ref="A658:B658"/>
    <mergeCell ref="A636:B636"/>
    <mergeCell ref="A647:B647"/>
    <mergeCell ref="A630:B630"/>
    <mergeCell ref="A844:B844"/>
    <mergeCell ref="A845:B845"/>
    <mergeCell ref="A854:B854"/>
    <mergeCell ref="A855:B855"/>
    <mergeCell ref="A856:B856"/>
    <mergeCell ref="A853:B853"/>
    <mergeCell ref="A16:B16"/>
    <mergeCell ref="A146:B146"/>
    <mergeCell ref="A118:B118"/>
    <mergeCell ref="A671:B671"/>
    <mergeCell ref="A672:B672"/>
    <mergeCell ref="A674:B674"/>
    <mergeCell ref="A228:B228"/>
    <mergeCell ref="A229:B229"/>
    <mergeCell ref="A573:B573"/>
    <mergeCell ref="A574:B574"/>
    <mergeCell ref="A230:B230"/>
    <mergeCell ref="A231:B231"/>
    <mergeCell ref="A15:B15"/>
    <mergeCell ref="A507:B507"/>
    <mergeCell ref="A347:B347"/>
    <mergeCell ref="A381:B381"/>
    <mergeCell ref="A459:B459"/>
    <mergeCell ref="A460:B460"/>
    <mergeCell ref="A62:B62"/>
    <mergeCell ref="A63:B63"/>
    <mergeCell ref="A205:B205"/>
    <mergeCell ref="A123:B123"/>
    <mergeCell ref="A209:B209"/>
    <mergeCell ref="A206:B206"/>
    <mergeCell ref="A207:B207"/>
    <mergeCell ref="A21:B21"/>
    <mergeCell ref="A22:B22"/>
    <mergeCell ref="A93:B93"/>
    <mergeCell ref="A72:B72"/>
    <mergeCell ref="A204:B204"/>
    <mergeCell ref="A61:B61"/>
    <mergeCell ref="A119:B119"/>
    <mergeCell ref="A73:B73"/>
    <mergeCell ref="A74:B74"/>
    <mergeCell ref="A75:B75"/>
    <mergeCell ref="A76:B76"/>
    <mergeCell ref="A77:B77"/>
    <mergeCell ref="A101:B101"/>
    <mergeCell ref="A100:B100"/>
    <mergeCell ref="A78:B78"/>
    <mergeCell ref="A95:B95"/>
    <mergeCell ref="A96:B96"/>
    <mergeCell ref="A97:B97"/>
    <mergeCell ref="A98:B98"/>
    <mergeCell ref="A99:B99"/>
    <mergeCell ref="A79:B79"/>
    <mergeCell ref="A94:B94"/>
    <mergeCell ref="A80:B80"/>
    <mergeCell ref="A124:B124"/>
    <mergeCell ref="A125:B125"/>
    <mergeCell ref="A164:B164"/>
    <mergeCell ref="A165:B165"/>
    <mergeCell ref="A166:B166"/>
    <mergeCell ref="A120:B120"/>
    <mergeCell ref="A121:B121"/>
    <mergeCell ref="A122:B122"/>
    <mergeCell ref="A167:B167"/>
    <mergeCell ref="A163:B163"/>
    <mergeCell ref="A126:B126"/>
    <mergeCell ref="A147:B147"/>
    <mergeCell ref="A148:B148"/>
    <mergeCell ref="A168:B168"/>
    <mergeCell ref="A153:B153"/>
    <mergeCell ref="A169:B169"/>
    <mergeCell ref="A181:B181"/>
    <mergeCell ref="A182:B182"/>
    <mergeCell ref="A183:B183"/>
    <mergeCell ref="A184:B184"/>
    <mergeCell ref="A179:B179"/>
    <mergeCell ref="A170:B170"/>
    <mergeCell ref="A180:B180"/>
    <mergeCell ref="A185:B185"/>
    <mergeCell ref="A186:B186"/>
    <mergeCell ref="A192:B192"/>
    <mergeCell ref="A193:B193"/>
    <mergeCell ref="A194:B194"/>
    <mergeCell ref="A191:B191"/>
    <mergeCell ref="A187:B187"/>
    <mergeCell ref="A17:B17"/>
    <mergeCell ref="A57:B57"/>
    <mergeCell ref="A58:B58"/>
    <mergeCell ref="A59:B59"/>
    <mergeCell ref="A60:B60"/>
    <mergeCell ref="A18:B18"/>
    <mergeCell ref="A19:B19"/>
    <mergeCell ref="A56:B56"/>
    <mergeCell ref="A23:B23"/>
    <mergeCell ref="A20:B20"/>
    <mergeCell ref="A210:B210"/>
    <mergeCell ref="A211:B211"/>
    <mergeCell ref="A216:B216"/>
    <mergeCell ref="A217:B217"/>
    <mergeCell ref="A195:B195"/>
    <mergeCell ref="A196:B196"/>
    <mergeCell ref="A197:B197"/>
    <mergeCell ref="A198:B198"/>
    <mergeCell ref="A215:B215"/>
    <mergeCell ref="A208:B208"/>
    <mergeCell ref="A218:B218"/>
    <mergeCell ref="A219:B219"/>
    <mergeCell ref="A220:B220"/>
    <mergeCell ref="A221:B221"/>
    <mergeCell ref="A222:B222"/>
    <mergeCell ref="A227:B227"/>
    <mergeCell ref="A226:B226"/>
    <mergeCell ref="A232:B232"/>
    <mergeCell ref="A233:B233"/>
    <mergeCell ref="A242:B242"/>
    <mergeCell ref="A243:B243"/>
    <mergeCell ref="A244:B244"/>
    <mergeCell ref="A245:B245"/>
    <mergeCell ref="A240:B240"/>
    <mergeCell ref="A246:B246"/>
    <mergeCell ref="A247:B247"/>
    <mergeCell ref="A248:B248"/>
    <mergeCell ref="A256:B256"/>
    <mergeCell ref="A257:B257"/>
    <mergeCell ref="A258:B258"/>
    <mergeCell ref="A259:B259"/>
    <mergeCell ref="A260:B260"/>
    <mergeCell ref="A261:B261"/>
    <mergeCell ref="A262:B262"/>
    <mergeCell ref="A267:B267"/>
    <mergeCell ref="A268:B268"/>
    <mergeCell ref="A266:B266"/>
    <mergeCell ref="A269:B269"/>
    <mergeCell ref="A270:B270"/>
    <mergeCell ref="A271:B271"/>
    <mergeCell ref="A272:B272"/>
    <mergeCell ref="A273:B273"/>
    <mergeCell ref="A278:B278"/>
    <mergeCell ref="A279:B279"/>
    <mergeCell ref="A280:B280"/>
    <mergeCell ref="A281:B281"/>
    <mergeCell ref="A284:B284"/>
    <mergeCell ref="A277:B277"/>
    <mergeCell ref="A293:B293"/>
    <mergeCell ref="A289:B289"/>
    <mergeCell ref="A292:B292"/>
    <mergeCell ref="A282:B282"/>
    <mergeCell ref="A294:B294"/>
    <mergeCell ref="A295:B295"/>
    <mergeCell ref="A288:B288"/>
    <mergeCell ref="A290:B290"/>
    <mergeCell ref="A291:B291"/>
    <mergeCell ref="A283:B283"/>
    <mergeCell ref="A296:B296"/>
    <mergeCell ref="A301:B301"/>
    <mergeCell ref="A302:B302"/>
    <mergeCell ref="A303:B303"/>
    <mergeCell ref="A300:B300"/>
    <mergeCell ref="A304:B304"/>
    <mergeCell ref="A305:B305"/>
    <mergeCell ref="A306:B306"/>
    <mergeCell ref="A307:B307"/>
    <mergeCell ref="A313:B313"/>
    <mergeCell ref="A314:B314"/>
    <mergeCell ref="A315:B315"/>
    <mergeCell ref="A311:B311"/>
    <mergeCell ref="A312:B312"/>
    <mergeCell ref="A316:B316"/>
    <mergeCell ref="A317:B317"/>
    <mergeCell ref="A318:B318"/>
    <mergeCell ref="A319:B319"/>
    <mergeCell ref="A326:B326"/>
    <mergeCell ref="A327:B327"/>
    <mergeCell ref="A325:B325"/>
    <mergeCell ref="A328:B328"/>
    <mergeCell ref="A329:B329"/>
    <mergeCell ref="A330:B330"/>
    <mergeCell ref="A331:B331"/>
    <mergeCell ref="A332:B332"/>
    <mergeCell ref="A337:B337"/>
    <mergeCell ref="A336:B336"/>
    <mergeCell ref="A338:B338"/>
    <mergeCell ref="A339:B339"/>
    <mergeCell ref="A340:B340"/>
    <mergeCell ref="A341:B341"/>
    <mergeCell ref="A342:B342"/>
    <mergeCell ref="A343:B343"/>
    <mergeCell ref="A349:B349"/>
    <mergeCell ref="A350:B350"/>
    <mergeCell ref="A351:B351"/>
    <mergeCell ref="A352:B352"/>
    <mergeCell ref="A353:B353"/>
    <mergeCell ref="A354:B354"/>
    <mergeCell ref="A355:B355"/>
    <mergeCell ref="A360:B360"/>
    <mergeCell ref="A361:B361"/>
    <mergeCell ref="A362:B362"/>
    <mergeCell ref="A363:B363"/>
    <mergeCell ref="A364:B364"/>
    <mergeCell ref="A365:B365"/>
    <mergeCell ref="A366:B366"/>
    <mergeCell ref="A371:B371"/>
    <mergeCell ref="A372:B372"/>
    <mergeCell ref="A373:B373"/>
    <mergeCell ref="A370:B370"/>
    <mergeCell ref="A374:B374"/>
    <mergeCell ref="A375:B375"/>
    <mergeCell ref="A376:B376"/>
    <mergeCell ref="A377:B377"/>
    <mergeCell ref="A382:B382"/>
    <mergeCell ref="A383:B383"/>
    <mergeCell ref="A384:B384"/>
    <mergeCell ref="A385:B385"/>
    <mergeCell ref="A386:B386"/>
    <mergeCell ref="A387:B387"/>
    <mergeCell ref="A388:B388"/>
    <mergeCell ref="A393:B393"/>
    <mergeCell ref="A392:B392"/>
    <mergeCell ref="A394:B394"/>
    <mergeCell ref="A395:B395"/>
    <mergeCell ref="A396:B396"/>
    <mergeCell ref="A397:B397"/>
    <mergeCell ref="A398:B398"/>
    <mergeCell ref="A399:B399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6:B416"/>
    <mergeCell ref="A417:B417"/>
    <mergeCell ref="A418:B418"/>
    <mergeCell ref="A419:B419"/>
    <mergeCell ref="A415:B415"/>
    <mergeCell ref="A411:B411"/>
    <mergeCell ref="A420:B420"/>
    <mergeCell ref="A421:B421"/>
    <mergeCell ref="A422:B422"/>
    <mergeCell ref="A434:B434"/>
    <mergeCell ref="A435:B435"/>
    <mergeCell ref="A436:B436"/>
    <mergeCell ref="A433:B433"/>
    <mergeCell ref="A432:B432"/>
    <mergeCell ref="A437:B437"/>
    <mergeCell ref="A438:B438"/>
    <mergeCell ref="A439:B439"/>
    <mergeCell ref="A440:B440"/>
    <mergeCell ref="A449:B449"/>
    <mergeCell ref="A450:B450"/>
    <mergeCell ref="A444:B444"/>
    <mergeCell ref="A451:B451"/>
    <mergeCell ref="A448:B448"/>
    <mergeCell ref="A452:B452"/>
    <mergeCell ref="A453:B453"/>
    <mergeCell ref="A454:B454"/>
    <mergeCell ref="A455:B455"/>
    <mergeCell ref="A461:B461"/>
    <mergeCell ref="A462:B462"/>
    <mergeCell ref="A463:B463"/>
    <mergeCell ref="A464:B464"/>
    <mergeCell ref="A465:B465"/>
    <mergeCell ref="A466:B466"/>
    <mergeCell ref="A467:B467"/>
    <mergeCell ref="A472:B472"/>
    <mergeCell ref="A473:B473"/>
    <mergeCell ref="A474:B474"/>
    <mergeCell ref="A475:B475"/>
    <mergeCell ref="A476:B476"/>
    <mergeCell ref="A471:B471"/>
    <mergeCell ref="A477:B477"/>
    <mergeCell ref="A478:B478"/>
    <mergeCell ref="A483:B483"/>
    <mergeCell ref="A484:B484"/>
    <mergeCell ref="A485:B485"/>
    <mergeCell ref="A486:B486"/>
    <mergeCell ref="A487:B487"/>
    <mergeCell ref="A488:B488"/>
    <mergeCell ref="A489:B489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8:B508"/>
    <mergeCell ref="A519:B519"/>
    <mergeCell ref="A509:B509"/>
    <mergeCell ref="A510:B510"/>
    <mergeCell ref="A511:B511"/>
    <mergeCell ref="A512:B512"/>
    <mergeCell ref="A513:B513"/>
    <mergeCell ref="A514:B514"/>
    <mergeCell ref="A520:B520"/>
    <mergeCell ref="A521:B521"/>
    <mergeCell ref="A522:B522"/>
    <mergeCell ref="A523:B523"/>
    <mergeCell ref="A524:B524"/>
    <mergeCell ref="A525:B525"/>
    <mergeCell ref="A526:B526"/>
    <mergeCell ref="A532:B532"/>
    <mergeCell ref="A533:B533"/>
    <mergeCell ref="A534:B534"/>
    <mergeCell ref="A535:B535"/>
    <mergeCell ref="A536:B536"/>
    <mergeCell ref="A530:B530"/>
    <mergeCell ref="A531:B531"/>
    <mergeCell ref="A537:B537"/>
    <mergeCell ref="A538:B538"/>
    <mergeCell ref="A544:B544"/>
    <mergeCell ref="A545:B545"/>
    <mergeCell ref="A546:B546"/>
    <mergeCell ref="A547:B547"/>
    <mergeCell ref="A542:B542"/>
    <mergeCell ref="A548:B548"/>
    <mergeCell ref="A549:B549"/>
    <mergeCell ref="A550:B550"/>
    <mergeCell ref="A558:B558"/>
    <mergeCell ref="A559:B559"/>
    <mergeCell ref="A560:B560"/>
    <mergeCell ref="A561:B561"/>
    <mergeCell ref="A562:B562"/>
    <mergeCell ref="A563:B563"/>
    <mergeCell ref="A564:B564"/>
    <mergeCell ref="A582:B582"/>
    <mergeCell ref="A583:B583"/>
    <mergeCell ref="A568:B568"/>
    <mergeCell ref="A569:B569"/>
    <mergeCell ref="A570:B570"/>
    <mergeCell ref="A571:B571"/>
    <mergeCell ref="A602:B602"/>
    <mergeCell ref="A604:B604"/>
    <mergeCell ref="A605:B605"/>
    <mergeCell ref="A606:B606"/>
    <mergeCell ref="A607:B607"/>
    <mergeCell ref="A608:B608"/>
    <mergeCell ref="A609:B609"/>
    <mergeCell ref="A624:B624"/>
    <mergeCell ref="A631:B631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5:B625"/>
    <mergeCell ref="A637:B637"/>
    <mergeCell ref="A638:B638"/>
    <mergeCell ref="A639:B639"/>
    <mergeCell ref="A640:B640"/>
    <mergeCell ref="A641:B641"/>
    <mergeCell ref="A626:B626"/>
    <mergeCell ref="A627:B627"/>
    <mergeCell ref="A628:B628"/>
    <mergeCell ref="A629:B629"/>
    <mergeCell ref="A663:B663"/>
    <mergeCell ref="A665:B665"/>
    <mergeCell ref="A662:B662"/>
    <mergeCell ref="A664:B664"/>
    <mergeCell ref="A642:B642"/>
    <mergeCell ref="A643:B643"/>
    <mergeCell ref="A648:B648"/>
    <mergeCell ref="A649:B649"/>
    <mergeCell ref="A650:B650"/>
    <mergeCell ref="A651:B651"/>
    <mergeCell ref="A652:B652"/>
    <mergeCell ref="A686:B686"/>
    <mergeCell ref="A687:B687"/>
    <mergeCell ref="A688:B688"/>
    <mergeCell ref="A673:B673"/>
    <mergeCell ref="A675:B675"/>
    <mergeCell ref="A653:B653"/>
    <mergeCell ref="A654:B654"/>
    <mergeCell ref="A659:B659"/>
    <mergeCell ref="A660:B660"/>
    <mergeCell ref="A661:B661"/>
    <mergeCell ref="A706:B706"/>
    <mergeCell ref="A712:B712"/>
    <mergeCell ref="A670:B670"/>
    <mergeCell ref="A689:B689"/>
    <mergeCell ref="A685:B685"/>
    <mergeCell ref="A690:B690"/>
    <mergeCell ref="A691:B691"/>
    <mergeCell ref="A692:B692"/>
    <mergeCell ref="A676:B676"/>
    <mergeCell ref="A677:B677"/>
    <mergeCell ref="A700:B700"/>
    <mergeCell ref="A701:B701"/>
    <mergeCell ref="A702:B702"/>
    <mergeCell ref="A703:B703"/>
    <mergeCell ref="A704:B704"/>
    <mergeCell ref="A705:B705"/>
    <mergeCell ref="A713:B713"/>
    <mergeCell ref="A710:B710"/>
    <mergeCell ref="A714:B714"/>
    <mergeCell ref="A715:B715"/>
    <mergeCell ref="A717:B717"/>
    <mergeCell ref="A718:B718"/>
    <mergeCell ref="A716:B716"/>
    <mergeCell ref="A711:B711"/>
    <mergeCell ref="A723:B723"/>
    <mergeCell ref="A724:B724"/>
    <mergeCell ref="A727:B727"/>
    <mergeCell ref="A728:B728"/>
    <mergeCell ref="A725:B725"/>
    <mergeCell ref="A726:B726"/>
    <mergeCell ref="A729:B729"/>
    <mergeCell ref="A735:B735"/>
    <mergeCell ref="A738:B738"/>
    <mergeCell ref="A739:B739"/>
    <mergeCell ref="A736:B736"/>
    <mergeCell ref="A737:B737"/>
    <mergeCell ref="A740:B740"/>
    <mergeCell ref="A741:B741"/>
    <mergeCell ref="A748:B748"/>
    <mergeCell ref="A749:B749"/>
    <mergeCell ref="A747:B747"/>
    <mergeCell ref="A746:B746"/>
    <mergeCell ref="A750:B750"/>
    <mergeCell ref="A751:B751"/>
    <mergeCell ref="A752:B752"/>
    <mergeCell ref="A761:B761"/>
    <mergeCell ref="A753:B753"/>
    <mergeCell ref="A760:B760"/>
    <mergeCell ref="A776:B776"/>
    <mergeCell ref="A783:B783"/>
    <mergeCell ref="A782:B782"/>
    <mergeCell ref="A762:B762"/>
    <mergeCell ref="A763:B763"/>
    <mergeCell ref="A759:B759"/>
    <mergeCell ref="A773:B773"/>
    <mergeCell ref="A774:B774"/>
    <mergeCell ref="A766:B766"/>
    <mergeCell ref="A772:B772"/>
    <mergeCell ref="A765:B765"/>
    <mergeCell ref="A784:B784"/>
    <mergeCell ref="A785:B785"/>
    <mergeCell ref="A786:B786"/>
    <mergeCell ref="A787:B787"/>
    <mergeCell ref="A788:B788"/>
    <mergeCell ref="A775:B775"/>
    <mergeCell ref="A771:B771"/>
    <mergeCell ref="A777:B777"/>
    <mergeCell ref="A778:B778"/>
    <mergeCell ref="A1239:B1239"/>
    <mergeCell ref="A1162:B1162"/>
    <mergeCell ref="A1164:B1164"/>
    <mergeCell ref="A1165:B1165"/>
    <mergeCell ref="A800:B800"/>
    <mergeCell ref="A1225:B1225"/>
    <mergeCell ref="A801:B801"/>
    <mergeCell ref="A857:B857"/>
    <mergeCell ref="A858:B858"/>
    <mergeCell ref="A843:B843"/>
    <mergeCell ref="A1156:B1156"/>
    <mergeCell ref="A1304:B1304"/>
    <mergeCell ref="A1305:B1305"/>
    <mergeCell ref="A149:B149"/>
    <mergeCell ref="A150:B150"/>
    <mergeCell ref="A151:B151"/>
    <mergeCell ref="A152:B152"/>
    <mergeCell ref="A794:B794"/>
    <mergeCell ref="A789:B789"/>
    <mergeCell ref="A795:B795"/>
    <mergeCell ref="A790:B790"/>
    <mergeCell ref="A1052:B1052"/>
    <mergeCell ref="A1053:B1053"/>
    <mergeCell ref="A798:B798"/>
    <mergeCell ref="A799:B799"/>
    <mergeCell ref="A24:B24"/>
    <mergeCell ref="A797:B797"/>
    <mergeCell ref="A154:B154"/>
    <mergeCell ref="A796:B796"/>
    <mergeCell ref="A764:B764"/>
  </mergeCells>
  <printOptions/>
  <pageMargins left="0.5905511811023623" right="0.35433070866141736" top="0.7874015748031497" bottom="0.7086614173228347" header="0.4724409448818898" footer="0.3937007874015748"/>
  <pageSetup horizontalDpi="180" verticalDpi="18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</dc:creator>
  <cp:keywords/>
  <dc:description/>
  <cp:lastModifiedBy>MARGITA</cp:lastModifiedBy>
  <cp:lastPrinted>2022-05-31T11:24:51Z</cp:lastPrinted>
  <dcterms:created xsi:type="dcterms:W3CDTF">2004-01-09T13:07:12Z</dcterms:created>
  <dcterms:modified xsi:type="dcterms:W3CDTF">2022-07-07T06:41:50Z</dcterms:modified>
  <cp:category/>
  <cp:version/>
  <cp:contentType/>
  <cp:contentStatus/>
</cp:coreProperties>
</file>