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TABLICA 1-3" sheetId="1" r:id="rId1"/>
    <sheet name="TABLICA 4-5" sheetId="2" r:id="rId2"/>
    <sheet name="TABLICA 6" sheetId="3" r:id="rId3"/>
    <sheet name="TABLICA 7" sheetId="4" r:id="rId4"/>
    <sheet name="TABLICA 8" sheetId="5" r:id="rId5"/>
    <sheet name="TABLICA 9" sheetId="6" r:id="rId6"/>
    <sheet name="TABLICA 10" sheetId="7" r:id="rId7"/>
    <sheet name="TABLICA 11" sheetId="8" r:id="rId8"/>
  </sheets>
  <definedNames/>
  <calcPr fullCalcOnLoad="1"/>
</workbook>
</file>

<file path=xl/sharedStrings.xml><?xml version="1.0" encoding="utf-8"?>
<sst xmlns="http://schemas.openxmlformats.org/spreadsheetml/2006/main" count="2454" uniqueCount="1386">
  <si>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</si>
  <si>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</si>
  <si>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</si>
  <si>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</si>
  <si>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</si>
  <si>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</si>
  <si>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</si>
  <si>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</si>
  <si>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</si>
  <si>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</si>
  <si>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</si>
  <si>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</si>
  <si>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</si>
  <si>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</si>
  <si>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</si>
  <si>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</si>
  <si>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</si>
  <si>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</si>
  <si>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</si>
  <si>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</si>
  <si>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</si>
  <si>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</si>
  <si>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</si>
  <si>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</si>
  <si>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</si>
  <si>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</si>
  <si>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</si>
  <si>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</si>
  <si>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</si>
  <si>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</si>
  <si>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</si>
  <si>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</si>
  <si>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</si>
  <si>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</si>
  <si>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</si>
  <si>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</si>
  <si>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</si>
  <si>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</si>
  <si>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</si>
  <si>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</si>
  <si>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</si>
  <si>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</si>
  <si>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</si>
  <si>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</si>
  <si>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</si>
  <si>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</si>
  <si>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</si>
  <si>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</si>
  <si>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</si>
  <si>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</si>
  <si>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</si>
  <si>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</si>
  <si>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</si>
  <si>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</si>
  <si>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</si>
  <si>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</si>
  <si>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</si>
  <si>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</si>
  <si>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  RASHODI POSLOVANJA</t>
  </si>
  <si>
    <t xml:space="preserve">  FINANCIJSKI RASHODI 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</si>
  <si>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</si>
  <si>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</si>
  <si>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</si>
  <si>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</si>
  <si>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</si>
  <si>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</si>
  <si>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</si>
  <si>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</si>
  <si>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</si>
  <si>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</si>
  <si>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</si>
  <si>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</si>
  <si>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</si>
  <si>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</si>
  <si>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</si>
  <si>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</si>
  <si>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</si>
  <si>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</si>
  <si>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</si>
  <si>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Subvencije poljoprivrednicima</t>
  </si>
  <si>
    <t xml:space="preserve">  Materijal i djelovi za održavanje cesta</t>
  </si>
  <si>
    <t xml:space="preserve">  RASHODI ZA  NEPROIZVED. IMOVINU </t>
  </si>
  <si>
    <t xml:space="preserve">  PRIRODNA BOGATSTVA </t>
  </si>
  <si>
    <t xml:space="preserve">  RASHODI ZA PROIZ.DUGOTR. IMOVINU</t>
  </si>
  <si>
    <t xml:space="preserve">  GRAĐEVINSKI OBJEKTI</t>
  </si>
  <si>
    <t xml:space="preserve">  KAPITALNE POMOĆI</t>
  </si>
  <si>
    <t xml:space="preserve">  Geodetsko-katastarske usluge</t>
  </si>
  <si>
    <t xml:space="preserve">  NEMATERIJALNA PROIZVED. IMOVINA</t>
  </si>
  <si>
    <t xml:space="preserve">  Prijenosi Hvarskom vodovodu Jelsa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</si>
  <si>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</si>
  <si>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</si>
  <si>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</si>
  <si>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</si>
  <si>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</si>
  <si>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</si>
  <si>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</si>
  <si>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>3236</t>
  </si>
  <si>
    <t xml:space="preserve">  Veterinarske usluge</t>
  </si>
  <si>
    <t xml:space="preserve"> Zdravstvene i veterinarske usluge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</si>
  <si>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</si>
  <si>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</si>
  <si>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</si>
  <si>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</si>
  <si>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</si>
  <si>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</si>
  <si>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</si>
  <si>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</si>
  <si>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Dramski studio mladih Hvar</t>
  </si>
  <si>
    <t xml:space="preserve">  - Folklorno društvo "Šaltin" Hvar</t>
  </si>
  <si>
    <t xml:space="preserve">  - GSU "Stela Maris"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</si>
  <si>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</si>
  <si>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</si>
  <si>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</si>
  <si>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</si>
  <si>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</si>
  <si>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</si>
  <si>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</si>
  <si>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</si>
  <si>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</si>
  <si>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</si>
  <si>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</si>
  <si>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</si>
  <si>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</si>
  <si>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</si>
  <si>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</si>
  <si>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</si>
  <si>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</si>
  <si>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</si>
  <si>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</si>
  <si>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</si>
  <si>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</si>
  <si>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</si>
  <si>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</si>
  <si>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</si>
  <si>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</si>
  <si>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</si>
  <si>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</si>
  <si>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</si>
  <si>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</si>
  <si>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Udruga "Pjover" V.Grablje</t>
  </si>
  <si>
    <t xml:space="preserve">  Održavanje oborinske i fekalne kanalizacije</t>
  </si>
  <si>
    <t xml:space="preserve">  Energija</t>
  </si>
  <si>
    <t xml:space="preserve">  OSTALI NESPOMENUTI RASHODI POSLOVANJA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</si>
  <si>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</si>
  <si>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</si>
  <si>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</si>
  <si>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</si>
  <si>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</si>
  <si>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</si>
  <si>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</si>
  <si>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</si>
  <si>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</si>
  <si>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Tekuće donacije vjerskim zajednicama</t>
  </si>
  <si>
    <t>GRAD HVAR</t>
  </si>
  <si>
    <t xml:space="preserve"> Dodatna ulaganja na građevinskim objektima</t>
  </si>
  <si>
    <t xml:space="preserve">  Ostale usluge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</si>
  <si>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</si>
  <si>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</si>
  <si>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</si>
  <si>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</si>
  <si>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- kamate na oročena sredstva</t>
  </si>
  <si>
    <t xml:space="preserve"> - naknade za koncesije na pomorskom dobru</t>
  </si>
  <si>
    <t xml:space="preserve"> - ostale nespomenute kazne</t>
  </si>
  <si>
    <t xml:space="preserve"> - tekuće donacije neprofitnih organizacija</t>
  </si>
  <si>
    <t xml:space="preserve"> - prihodi od prodaje građevinskog zemljišta</t>
  </si>
  <si>
    <t xml:space="preserve"> Prihodi od prodaje stambenih objekata</t>
  </si>
  <si>
    <t xml:space="preserve">  Razvoj sustava zaštite i spašavanja</t>
  </si>
  <si>
    <t>422</t>
  </si>
  <si>
    <t xml:space="preserve">  POSTROJENJA I OPREMA</t>
  </si>
  <si>
    <t>4227</t>
  </si>
  <si>
    <t>421</t>
  </si>
  <si>
    <t>4213</t>
  </si>
  <si>
    <t xml:space="preserve">  Izgradnja javnih površina</t>
  </si>
  <si>
    <t>/u kunama/</t>
  </si>
  <si>
    <t xml:space="preserve">  Naknade članovima vijeća za koncesije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</si>
  <si>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</si>
  <si>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</si>
  <si>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</si>
  <si>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</si>
  <si>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</si>
  <si>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</si>
  <si>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</si>
  <si>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</si>
  <si>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</si>
  <si>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</si>
  <si>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</si>
  <si>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</si>
  <si>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</si>
  <si>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</si>
  <si>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</si>
  <si>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</si>
  <si>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</si>
  <si>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</si>
  <si>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</si>
  <si>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</si>
  <si>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</si>
  <si>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</si>
  <si>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</si>
  <si>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</si>
  <si>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</si>
  <si>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</si>
  <si>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</si>
  <si>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</si>
  <si>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</si>
  <si>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</si>
  <si>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</si>
  <si>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</si>
  <si>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</si>
  <si>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</si>
  <si>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</si>
  <si>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</si>
  <si>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</si>
  <si>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</si>
  <si>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</si>
  <si>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</si>
  <si>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</si>
  <si>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</si>
  <si>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</si>
  <si>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</si>
  <si>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</si>
  <si>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</si>
  <si>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</si>
  <si>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</si>
  <si>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</si>
  <si>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</si>
  <si>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</si>
  <si>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</si>
  <si>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</si>
  <si>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</si>
  <si>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</si>
  <si>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</si>
  <si>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</si>
  <si>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</si>
  <si>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</si>
  <si>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</si>
  <si>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</si>
  <si>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</si>
  <si>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</si>
  <si>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</si>
  <si>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</si>
  <si>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</si>
  <si>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</si>
  <si>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</si>
  <si>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</si>
  <si>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</si>
  <si>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</si>
  <si>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</si>
  <si>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</si>
  <si>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</si>
  <si>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</si>
  <si>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</si>
  <si>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</si>
  <si>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</si>
  <si>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</si>
  <si>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</si>
  <si>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</si>
  <si>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</si>
  <si>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</si>
  <si>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</si>
  <si>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</si>
  <si>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</si>
  <si>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</si>
  <si>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</si>
  <si>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</si>
  <si>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</si>
  <si>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</si>
  <si>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</si>
  <si>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</si>
  <si>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</si>
  <si>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</si>
  <si>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</si>
  <si>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</si>
  <si>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</si>
  <si>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</si>
  <si>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</si>
  <si>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</si>
  <si>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</si>
  <si>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</si>
  <si>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</si>
  <si>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</si>
  <si>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</si>
  <si>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Materijal i djelovi za tekuće i invest. održavanje</t>
  </si>
  <si>
    <t xml:space="preserve">  - Udruga turističkih vodiča Hvar</t>
  </si>
  <si>
    <t xml:space="preserve"> IZDACI ZA FINANC. IMOVINU I OTPLATE ZAJMOVA</t>
  </si>
  <si>
    <t xml:space="preserve"> GLAVA 00102:   DJEČJI VRTIĆ HVAR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</si>
  <si>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</si>
  <si>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</si>
  <si>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</si>
  <si>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</si>
  <si>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Prihodi od pružanja usluga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</si>
  <si>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</si>
  <si>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</si>
  <si>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</si>
  <si>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</si>
  <si>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</si>
  <si>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</si>
  <si>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</si>
  <si>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</si>
  <si>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</si>
  <si>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</si>
  <si>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</si>
  <si>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 Ostali građevinski objekti - gradsko groblje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</si>
  <si>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</si>
  <si>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</si>
  <si>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</si>
  <si>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</si>
  <si>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</si>
  <si>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</si>
  <si>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</si>
  <si>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</si>
  <si>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</si>
  <si>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</si>
  <si>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</si>
  <si>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</si>
  <si>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</si>
  <si>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</si>
  <si>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</si>
  <si>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</si>
  <si>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</si>
  <si>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</si>
  <si>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</si>
  <si>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</si>
  <si>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</si>
  <si>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</si>
  <si>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</si>
  <si>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</si>
  <si>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</si>
  <si>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</si>
  <si>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</si>
  <si>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</si>
  <si>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</si>
  <si>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 Dodatna ulaganja na Arsenalu sa Fontikom</t>
  </si>
  <si>
    <t>4212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</si>
  <si>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</si>
  <si>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</si>
  <si>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</si>
  <si>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</si>
  <si>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</si>
  <si>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</si>
  <si>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Smještaj i prehrana sezonskih policajaca</t>
  </si>
  <si>
    <t xml:space="preserve">  Otkup zemljišta za ceste i puteve</t>
  </si>
  <si>
    <t>3239</t>
  </si>
  <si>
    <t xml:space="preserve">  Otkup zemljišta (za izgradnju groblja)</t>
  </si>
  <si>
    <t xml:space="preserve">  Ostale usluge (čišćenje obalnog pojasa i sl.) 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</si>
  <si>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</si>
  <si>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</si>
  <si>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</si>
  <si>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</si>
  <si>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</si>
  <si>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</si>
  <si>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</si>
  <si>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Nak. članovima GV, zamjen.gradonač. i rad. tijelima</t>
  </si>
  <si>
    <t>Gradski proračun</t>
  </si>
  <si>
    <t xml:space="preserve"> PRIH. OD PRODAJE NEFINANCIJSKE IMOVINE</t>
  </si>
  <si>
    <t xml:space="preserve"> - prih. od prodaje stanova i ostalih stamb.objekata</t>
  </si>
  <si>
    <t xml:space="preserve"> NAKNADA TROŠK. OSOBAMA IZVAN RAD.ODNOSA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</si>
  <si>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</si>
  <si>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</si>
  <si>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</si>
  <si>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</si>
  <si>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</si>
  <si>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</si>
  <si>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</si>
  <si>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</si>
  <si>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</si>
  <si>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</si>
  <si>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</si>
  <si>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</si>
  <si>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</si>
  <si>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</si>
  <si>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</si>
  <si>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</si>
  <si>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</si>
  <si>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</si>
  <si>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</si>
  <si>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</si>
  <si>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</si>
  <si>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</si>
  <si>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</si>
  <si>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</si>
  <si>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</si>
  <si>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</si>
  <si>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</si>
  <si>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</si>
  <si>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</si>
  <si>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</si>
  <si>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</si>
  <si>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</si>
  <si>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</si>
  <si>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</si>
  <si>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66312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</si>
  <si>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</si>
  <si>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</si>
  <si>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</si>
  <si>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</si>
  <si>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</si>
  <si>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</si>
  <si>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</si>
  <si>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</si>
  <si>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</si>
  <si>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</si>
  <si>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</si>
  <si>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</si>
  <si>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</si>
  <si>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</si>
  <si>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</si>
  <si>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</si>
  <si>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</si>
  <si>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</si>
  <si>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6111</t>
  </si>
  <si>
    <t xml:space="preserve"> 6112</t>
  </si>
  <si>
    <t xml:space="preserve"> 6113</t>
  </si>
  <si>
    <t xml:space="preserve"> 6114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</si>
  <si>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</si>
  <si>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</si>
  <si>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</si>
  <si>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</si>
  <si>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</si>
  <si>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</si>
  <si>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</si>
  <si>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</si>
  <si>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</si>
  <si>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</si>
  <si>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</si>
  <si>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</si>
  <si>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</si>
  <si>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</si>
  <si>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</si>
  <si>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</si>
  <si>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</si>
  <si>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</si>
  <si>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</si>
  <si>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</si>
  <si>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</si>
  <si>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63425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</si>
  <si>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</si>
  <si>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</si>
  <si>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</si>
  <si>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</si>
  <si>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</si>
  <si>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</si>
  <si>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</si>
  <si>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</si>
  <si>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</si>
  <si>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</si>
  <si>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</si>
  <si>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</si>
  <si>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</si>
  <si>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</si>
  <si>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</si>
  <si>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</si>
  <si>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</si>
  <si>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</si>
  <si>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</si>
  <si>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</si>
  <si>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</si>
  <si>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</si>
  <si>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</si>
  <si>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</si>
  <si>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</si>
  <si>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</si>
  <si>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</si>
  <si>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</si>
  <si>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</si>
  <si>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</si>
  <si>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</si>
  <si>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</si>
  <si>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</si>
  <si>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</si>
  <si>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</si>
  <si>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</si>
  <si>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</si>
  <si>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</si>
  <si>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</si>
  <si>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</si>
  <si>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</si>
  <si>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</si>
  <si>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</si>
  <si>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</si>
  <si>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</si>
  <si>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</si>
  <si>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</si>
  <si>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</si>
  <si>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</si>
  <si>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</si>
  <si>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</si>
  <si>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</si>
  <si>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</si>
  <si>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</si>
  <si>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</si>
  <si>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</si>
  <si>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</si>
  <si>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</si>
  <si>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</si>
  <si>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</si>
  <si>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</si>
  <si>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</si>
  <si>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</si>
  <si>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</si>
  <si>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</si>
  <si>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</si>
  <si>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</si>
  <si>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</si>
  <si>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</si>
  <si>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</si>
  <si>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</si>
  <si>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</si>
  <si>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</si>
  <si>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</si>
  <si>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</si>
  <si>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</si>
  <si>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</si>
  <si>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</si>
  <si>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</si>
  <si>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</si>
  <si>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</si>
  <si>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</si>
  <si>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</si>
  <si>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</si>
  <si>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</si>
  <si>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</si>
  <si>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</si>
  <si>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</si>
  <si>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</si>
  <si>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</si>
  <si>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 xml:space="preserve"> Porez i prirez na doh. od kapitala</t>
  </si>
  <si>
    <t xml:space="preserve"> 64229</t>
  </si>
  <si>
    <t xml:space="preserve"> - prihodi od davanja na korištenje imovine</t>
  </si>
  <si>
    <t xml:space="preserve"> 6429</t>
  </si>
  <si>
    <t xml:space="preserve"> Ostali prihodi od nefinanc.imovine</t>
  </si>
  <si>
    <t xml:space="preserve"> 64299</t>
  </si>
  <si>
    <t xml:space="preserve"> - naknade za legalizaciju objekata</t>
  </si>
  <si>
    <t xml:space="preserve"> 6341</t>
  </si>
  <si>
    <t xml:space="preserve"> 63415</t>
  </si>
  <si>
    <t xml:space="preserve"> 6415</t>
  </si>
  <si>
    <t xml:space="preserve"> 64151</t>
  </si>
  <si>
    <t xml:space="preserve">  - tekuća pomoć Fonda za zaštitu okoliša </t>
  </si>
  <si>
    <t xml:space="preserve"> PRIH.OD PRODAJE ROBA TE PRUŽENIH USLUGA</t>
  </si>
  <si>
    <t xml:space="preserve"> PRIH.OD PRODAJE PROIZVED.DUGOTRAJNE IMOVINE</t>
  </si>
  <si>
    <t>Indeks
4/3</t>
  </si>
  <si>
    <t>Brojčana
oznaka</t>
  </si>
  <si>
    <t>N A Z I V</t>
  </si>
  <si>
    <t xml:space="preserve">   GRADSKO VIJEĆE, GRADONAČELNIK I GRADSKA UPRAVA</t>
  </si>
  <si>
    <t xml:space="preserve">   DJEČJI VRTIĆ HVAR</t>
  </si>
  <si>
    <t xml:space="preserve">   GRADSKA KNJIŽNICA  I ČITAONICA HVAR                     </t>
  </si>
  <si>
    <t xml:space="preserve">  Razdjel: 001</t>
  </si>
  <si>
    <t xml:space="preserve">  Glava: 00101</t>
  </si>
  <si>
    <t xml:space="preserve">  Glava: 00102</t>
  </si>
  <si>
    <t xml:space="preserve">  Glava: 00103</t>
  </si>
  <si>
    <t xml:space="preserve">  PREDSTAVNIČKA I IZVRŠNA TIJELA, GRADSKA UPRAVA
  TE PRORAČUNSKI KORISNICI</t>
  </si>
  <si>
    <t>BROJČANA OZNAKA, NAZIV I RAČUN</t>
  </si>
  <si>
    <t xml:space="preserve">   GLAVA 00101:    GRADSKO VIJEĆE, GRADONAČELNIK
                                   I GRADSKA UPRAVA</t>
  </si>
  <si>
    <t xml:space="preserve">   U K U P N O </t>
  </si>
  <si>
    <t xml:space="preserve"> PRIH.OD PROD.ROBA, PRUŽENIH USL. I DONACIJE</t>
  </si>
  <si>
    <t xml:space="preserve"> 8</t>
  </si>
  <si>
    <t xml:space="preserve"> - naknade za ostale koncesije</t>
  </si>
  <si>
    <t xml:space="preserve"> 64219</t>
  </si>
  <si>
    <t xml:space="preserve"> 3227</t>
  </si>
  <si>
    <t xml:space="preserve"> Službena, radna i zaštitna odjeća i obuća</t>
  </si>
  <si>
    <t xml:space="preserve"> IZDACI ZA DANE ZAJMOVE</t>
  </si>
  <si>
    <t xml:space="preserve">  OSTALI RASHODI</t>
  </si>
  <si>
    <t xml:space="preserve">  Održavanje-uređenje grad.groblja i mrtvačnice</t>
  </si>
  <si>
    <t>3234</t>
  </si>
  <si>
    <t xml:space="preserve">  Komunalne usluge (odvoz smeća sa Paklenih otoka)</t>
  </si>
  <si>
    <t xml:space="preserve">  - Udruga Veterana Momp "ZVIR" o.Hvar</t>
  </si>
  <si>
    <t xml:space="preserve">  - Udruga "Forske užance" Hvar</t>
  </si>
  <si>
    <t xml:space="preserve">  - Darovi djeci predškolskog uzrasta</t>
  </si>
  <si>
    <t>45</t>
  </si>
  <si>
    <t>451</t>
  </si>
  <si>
    <t xml:space="preserve">  DODATNA ULAGANJA NA GRAĐ.OBJEKTIMA</t>
  </si>
  <si>
    <t>4511</t>
  </si>
  <si>
    <t xml:space="preserve"> Program 2001:   Predškolski odgoj</t>
  </si>
  <si>
    <t xml:space="preserve"> Program 3001:   Knjižnična djelatnost</t>
  </si>
  <si>
    <t xml:space="preserve"> T.projekt T3001 02: Kupnja knjižne građe i opreme</t>
  </si>
  <si>
    <t xml:space="preserve">  Računalne usluge</t>
  </si>
  <si>
    <t>3227</t>
  </si>
  <si>
    <t>Službena, radna i zaštitna odjeća i obuća</t>
  </si>
  <si>
    <t xml:space="preserve">        POKRIĆE IZ VIŠKOVA PRETHODNIH GODINA</t>
  </si>
  <si>
    <t xml:space="preserve"> -prihodi od pozitivnih tečajnih razlika</t>
  </si>
  <si>
    <t xml:space="preserve"> 64224</t>
  </si>
  <si>
    <t xml:space="preserve"> - prihodi od zakupa stambenih objekata</t>
  </si>
  <si>
    <t xml:space="preserve"> 65149</t>
  </si>
  <si>
    <t xml:space="preserve"> - naknada za ukrcaj i iskrcaj putnika na obali</t>
  </si>
  <si>
    <t xml:space="preserve"> - prihodi od teleskopa na Fortici</t>
  </si>
  <si>
    <t xml:space="preserve"> 36</t>
  </si>
  <si>
    <t xml:space="preserve"> 366</t>
  </si>
  <si>
    <t xml:space="preserve"> POMOĆI DANE U INOZEM. I UNUTAR OPĆEG PRORAČ.</t>
  </si>
  <si>
    <t xml:space="preserve"> POMOĆI PRORAČ.KORISNICIMA DRUGIH PRORAČUNA</t>
  </si>
  <si>
    <t xml:space="preserve"> 3631</t>
  </si>
  <si>
    <t xml:space="preserve"> Tekuće pomoći unutar općeg proračuna</t>
  </si>
  <si>
    <t xml:space="preserve"> 3661</t>
  </si>
  <si>
    <t xml:space="preserve"> Tekuće pomoći korisnicima drugih proračuna</t>
  </si>
  <si>
    <t xml:space="preserve"> 3662</t>
  </si>
  <si>
    <t xml:space="preserve"> Kapitalne pomoći korisnicima drugih proračuna</t>
  </si>
  <si>
    <t xml:space="preserve"> 65148</t>
  </si>
  <si>
    <t xml:space="preserve"> - naknada za promjenu namjene poljoprivred.zemljišta</t>
  </si>
  <si>
    <t xml:space="preserve"> - prihodi od Hvarskih ljetnih priredbi</t>
  </si>
  <si>
    <t xml:space="preserve"> 4225</t>
  </si>
  <si>
    <t xml:space="preserve"> Instrumenti, uređaji i strojevi</t>
  </si>
  <si>
    <t xml:space="preserve"> Program 1001:  Javna uprava i administracija</t>
  </si>
  <si>
    <t xml:space="preserve"> Aktivnost A1001 01:  Rad gradonačelnika i gradske uprave</t>
  </si>
  <si>
    <t>3235</t>
  </si>
  <si>
    <t xml:space="preserve">  Zakupnine i najamnine</t>
  </si>
  <si>
    <t xml:space="preserve">  Članarine i norme</t>
  </si>
  <si>
    <t>4225</t>
  </si>
  <si>
    <t xml:space="preserve">  Instrumenti, uređaji i strojevi </t>
  </si>
  <si>
    <t xml:space="preserve"> GLAVA 00103:    GRADSKA KNJIŽNICA I ČITAONICA HVAR                     </t>
  </si>
  <si>
    <t xml:space="preserve">  Ured.materijal i ostali mat.rashodi</t>
  </si>
  <si>
    <t xml:space="preserve">  Održavanje nerazvrstanih cesta i dr.prometnica</t>
  </si>
  <si>
    <t xml:space="preserve">  Izgradnja lokalnih cesta i ostalih promet.objekata </t>
  </si>
  <si>
    <t xml:space="preserve">  Kapit.pomoć Komunalnom za sanac.odlagališta i gradnju rec.dvor.</t>
  </si>
  <si>
    <t xml:space="preserve">  RASHODI ZA NABAVU PROIZVOD.DUGOTRAJ.IMOVINE</t>
  </si>
  <si>
    <t xml:space="preserve">  Prostorni planovi i dr.plan.dokumenti</t>
  </si>
  <si>
    <t xml:space="preserve">  Održavanje-uređenje građevina</t>
  </si>
  <si>
    <t xml:space="preserve">  RASHODI ZA PROIZVOD.DUGOTRAJ. IMOVINU</t>
  </si>
  <si>
    <t xml:space="preserve">  Nabava rasvjet.tijela i izgradnja javne rasvjete </t>
  </si>
  <si>
    <t xml:space="preserve">  Uredski i ostali materijal </t>
  </si>
  <si>
    <t xml:space="preserve">  Ostale usluge na JP (čišćenje, pranje, uređenje i sl.) </t>
  </si>
  <si>
    <t xml:space="preserve">  Kapit.pomoć Komunalnom za kupnju opreme za čišćenje JP</t>
  </si>
  <si>
    <t>36</t>
  </si>
  <si>
    <t>366</t>
  </si>
  <si>
    <t xml:space="preserve">  POMOĆI DANE U INOZ. I UNUTAR OPĆEG PRORAČUNA</t>
  </si>
  <si>
    <t xml:space="preserve">  POMOĆI PRORAČUNSKIM KORISNICIMA DRUGIH PRORAČUNA</t>
  </si>
  <si>
    <t>3661</t>
  </si>
  <si>
    <t xml:space="preserve">  Tekuće pomoći Hitnoj medicinskoj pomoći SDŽ</t>
  </si>
  <si>
    <t xml:space="preserve">  Tekuće pomoći zdravstvenim ustanovama SDŽ</t>
  </si>
  <si>
    <t>3662</t>
  </si>
  <si>
    <t xml:space="preserve">  Kapitalne pomoći zdravstvenim ustanovama SDŽ</t>
  </si>
  <si>
    <t xml:space="preserve">  Tekuće pomoći za programske aktivnosti Muzeja HB</t>
  </si>
  <si>
    <t xml:space="preserve">  Tekuće pomoći za održavanje ljetnikovca H.Lucića</t>
  </si>
  <si>
    <t xml:space="preserve">  Kapitalna pomoć za sanaciju crkve Sv.Marak</t>
  </si>
  <si>
    <t xml:space="preserve">  Kapitalna pomoć za otkup spomeničke i arhiv.građe</t>
  </si>
  <si>
    <t xml:space="preserve">  Komunalne usluge</t>
  </si>
  <si>
    <t xml:space="preserve">  Ostale usluge - uređenje prostora</t>
  </si>
  <si>
    <t xml:space="preserve">  Dodatna ulaganja na Palači Vukašinović</t>
  </si>
  <si>
    <t xml:space="preserve">  - Udruga Hrvatski Master šef</t>
  </si>
  <si>
    <t xml:space="preserve">  Kapitalna pomoć Osnovnoj školi Hvar </t>
  </si>
  <si>
    <t>363</t>
  </si>
  <si>
    <t xml:space="preserve">  POMOĆI UNUTAR OPĆEG PRORAČUNA</t>
  </si>
  <si>
    <t>3631</t>
  </si>
  <si>
    <t xml:space="preserve">  Pomoć Gradu Vukovaru za stipendije</t>
  </si>
  <si>
    <t xml:space="preserve">  Tekuće pomoć Srednjoj školi Hvar</t>
  </si>
  <si>
    <t xml:space="preserve">  Kapitalna pomoć Srednjoj školi Hvar </t>
  </si>
  <si>
    <t xml:space="preserve"> 363</t>
  </si>
  <si>
    <t xml:space="preserve"> POMOĆI UNUTAR OPĆEG PRORAČUNA</t>
  </si>
  <si>
    <t xml:space="preserve"> Aktivnost A2001 01: Stručna, administrat. i izvršna tijela vrtića</t>
  </si>
  <si>
    <t xml:space="preserve"> Aktivnost A3001 01: Stručna i izvršna tijela knjižnice</t>
  </si>
  <si>
    <t xml:space="preserve"> 6116</t>
  </si>
  <si>
    <t xml:space="preserve"> 63414</t>
  </si>
  <si>
    <t xml:space="preserve">  - tekuća pomoć Hrvatskih voda</t>
  </si>
  <si>
    <t xml:space="preserve"> 636</t>
  </si>
  <si>
    <t xml:space="preserve"> POMOĆI PRORAČ.KORISNIC.IZ NENADLEŽ.PRORAČ.</t>
  </si>
  <si>
    <t xml:space="preserve"> 6361</t>
  </si>
  <si>
    <t xml:space="preserve"> Tekuće pomoći proračun.korisnicima iz nenadlež.proračuna</t>
  </si>
  <si>
    <t xml:space="preserve">  - tekuća pomoć Minist.obrazovanja za dj.vrtić </t>
  </si>
  <si>
    <t xml:space="preserve"> 6362</t>
  </si>
  <si>
    <t xml:space="preserve"> 63621</t>
  </si>
  <si>
    <t xml:space="preserve">  - kapitalna pomoći Minist.kulture za Grad.knjižnicu </t>
  </si>
  <si>
    <t xml:space="preserve"> - kamate na depozite po viđenju - Dj.vrtić</t>
  </si>
  <si>
    <t xml:space="preserve"> - kamate na depozite po viđenju - Grad</t>
  </si>
  <si>
    <t xml:space="preserve"> - kamate na depozite po viđenju - Knjižnica</t>
  </si>
  <si>
    <t xml:space="preserve"> - prihodi od zakupa poslovnih objekata</t>
  </si>
  <si>
    <t xml:space="preserve"> - prihodi od zakupa posl.prostora - Dj.vrtić</t>
  </si>
  <si>
    <t xml:space="preserve"> 6524</t>
  </si>
  <si>
    <t xml:space="preserve">  Doprinos za šume</t>
  </si>
  <si>
    <t xml:space="preserve"> 65241</t>
  </si>
  <si>
    <t xml:space="preserve">  - šumski doprinos</t>
  </si>
  <si>
    <t xml:space="preserve"> - sufinanciranje usluge - Dječji vrtić</t>
  </si>
  <si>
    <t xml:space="preserve"> - sufinanciranje usluge - Gradska knjižnica</t>
  </si>
  <si>
    <t xml:space="preserve"> - tekuće donacije za Dj.vrtić</t>
  </si>
  <si>
    <t xml:space="preserve"> - tekuće donacije za Grad.knjižnicu</t>
  </si>
  <si>
    <t xml:space="preserve"> - kazne za prekršaje u prometu</t>
  </si>
  <si>
    <t xml:space="preserve"> 3222</t>
  </si>
  <si>
    <t xml:space="preserve"> Materijal i sirovine</t>
  </si>
  <si>
    <t xml:space="preserve"> 3296</t>
  </si>
  <si>
    <t xml:space="preserve"> Troškovi sudskih postupaka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</si>
  <si>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</si>
  <si>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</si>
  <si>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</si>
  <si>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>3238</t>
  </si>
  <si>
    <t>3296</t>
  </si>
  <si>
    <t xml:space="preserve">  Troškovi sudskih postupaka</t>
  </si>
  <si>
    <t xml:space="preserve"> Aktivnost A1004 02: Ostali financijski poslovi</t>
  </si>
  <si>
    <t xml:space="preserve"> Program 1005:  Organiziranje i provođenje zaštite i spašavanja</t>
  </si>
  <si>
    <t xml:space="preserve"> Aktivnost A1005 01: Protupožarna zaštita</t>
  </si>
  <si>
    <t xml:space="preserve"> Aktivnost A1005 02: Donacije DVD-u Hvar</t>
  </si>
  <si>
    <t xml:space="preserve"> Aktivnost A1005 03:  Sustav zaštite i spašavanja</t>
  </si>
  <si>
    <t xml:space="preserve"> Aktivnost A1005 04:  Donacije Gorskoj službi spašavanja</t>
  </si>
  <si>
    <t xml:space="preserve">  Ostale usluge (energetske usluge)</t>
  </si>
  <si>
    <t xml:space="preserve"> Aktivnost A1006 01: Održ. uredskih i poslov. objekata</t>
  </si>
  <si>
    <t xml:space="preserve">  Dodatna ulaganja na poslov.objektu Zakaštil</t>
  </si>
  <si>
    <t xml:space="preserve"> Program 1007: Poticaj razvoju poduzetništva</t>
  </si>
  <si>
    <t xml:space="preserve"> T.projekt T1007 01: Subvencije u poljoprivredi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</si>
  <si>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</si>
  <si>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</si>
  <si>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</si>
  <si>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Sanacija divljih odlagališta</t>
  </si>
  <si>
    <t xml:space="preserve">  Otkup zemljišta za sanaciju odlagališta</t>
  </si>
  <si>
    <t xml:space="preserve"> Aktivnost A1009 04:  Održavanje oborinske kanalizacija</t>
  </si>
  <si>
    <t xml:space="preserve">  Kapitalna pomoć Odvodnj-Hvar za izgradnju kanalizacije</t>
  </si>
  <si>
    <t>3233</t>
  </si>
  <si>
    <t xml:space="preserve">  Poslovni objekat - sportski centar</t>
  </si>
  <si>
    <t xml:space="preserve">  Uredski materijal i ostali mat.rashodi</t>
  </si>
  <si>
    <t xml:space="preserve">  - Hvar Metropola mora</t>
  </si>
  <si>
    <t xml:space="preserve">  - Hvarska gradska glazba Hvar</t>
  </si>
  <si>
    <t xml:space="preserve">  - Ogranak matice Hrvatske Hvar</t>
  </si>
  <si>
    <t xml:space="preserve">  - Zajednica talijana G.F.Biondi Hvar</t>
  </si>
  <si>
    <t xml:space="preserve">  - Hvarsko pučko kazalište Hvar</t>
  </si>
  <si>
    <t xml:space="preserve">  - Plesni studio mladih Hvar</t>
  </si>
  <si>
    <t xml:space="preserve">  - Ostale udruge (neraspoređeno)</t>
  </si>
  <si>
    <t xml:space="preserve">  - Udruga "Perle" St.Grad</t>
  </si>
  <si>
    <t xml:space="preserve">  - Udruga dijaliz. i transplant. SDŽ Split</t>
  </si>
  <si>
    <t xml:space="preserve">  Tekuće donacija Crvenom križu GD Hvar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</si>
  <si>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</si>
  <si>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</si>
  <si>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</si>
  <si>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</si>
  <si>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>3231</t>
  </si>
  <si>
    <t xml:space="preserve">  Usluge telefona i pošte </t>
  </si>
  <si>
    <t xml:space="preserve">  Usluge tekućeg i investic.održavanja </t>
  </si>
  <si>
    <t xml:space="preserve">  Zdravstvene usluge </t>
  </si>
  <si>
    <t xml:space="preserve">  Računalne usluge </t>
  </si>
  <si>
    <t xml:space="preserve">  NAKNADE TROŠKOVA OSOBAMA IZVAN RAD.ODNOSA </t>
  </si>
  <si>
    <t xml:space="preserve">  Naknada troškova osobama izvan rad.odnosa </t>
  </si>
  <si>
    <t>3292</t>
  </si>
  <si>
    <t>3293</t>
  </si>
  <si>
    <t xml:space="preserve">  Reprezentacija </t>
  </si>
  <si>
    <t xml:space="preserve">  Troškovi održavanja Dječje olimpijade i programa Predškole</t>
  </si>
  <si>
    <t>34</t>
  </si>
  <si>
    <t xml:space="preserve">  Bankarske usluge i usl.plat.prometa</t>
  </si>
  <si>
    <t xml:space="preserve">  Uredska oprema i namještaj</t>
  </si>
  <si>
    <t xml:space="preserve">  NEMATERIJALNA PROIZVEDENA IMOVINA </t>
  </si>
  <si>
    <t xml:space="preserve">  Ulaganja u računalne programe </t>
  </si>
  <si>
    <t xml:space="preserve">  Članarine </t>
  </si>
  <si>
    <t xml:space="preserve">  Ostali nespomenuti rashodi poslovanja </t>
  </si>
  <si>
    <t xml:space="preserve">  Tekuće donacija u novcu</t>
  </si>
  <si>
    <t xml:space="preserve">  Umjetnička, literarna i znanstv.djela (el.zapisi) </t>
  </si>
  <si>
    <t>Indeks
5/2</t>
  </si>
  <si>
    <t>Indeks
5/4</t>
  </si>
  <si>
    <t xml:space="preserve"> POMOĆI OD IZVANPRORAČUNSKIH KORISNIKA</t>
  </si>
  <si>
    <t xml:space="preserve"> Tekuće pomoći od izvanproračunskih korisnika</t>
  </si>
  <si>
    <t xml:space="preserve"> Kapitalna pomoći od izvanproračunskih korisnika</t>
  </si>
  <si>
    <t xml:space="preserve">  - kapitalna pomoć Fonda za zaštitu okoliša </t>
  </si>
  <si>
    <t xml:space="preserve"> Kapital.pomoći proračun.korisnicima iz nenadlež.proračuna</t>
  </si>
  <si>
    <t xml:space="preserve"> 638</t>
  </si>
  <si>
    <t xml:space="preserve"> 6382</t>
  </si>
  <si>
    <t xml:space="preserve"> POMOĆI IZ DRŽ.PRORAČ.TEMELJEM PRIJENOSA EU</t>
  </si>
  <si>
    <t xml:space="preserve"> Kapit.pomoći iz držav.prorač.temeljem prijenosa iz EU</t>
  </si>
  <si>
    <t xml:space="preserve"> PRIH.OD PRODAJE NEPROIZVED. DUGUTRAJ. IMOV.</t>
  </si>
  <si>
    <t xml:space="preserve"> Članarine i norme</t>
  </si>
  <si>
    <t xml:space="preserve"> PRIMICI OD FINANC.IMOVINE I ZADUŽIVANJA</t>
  </si>
  <si>
    <t xml:space="preserve">  Oprema za ostale namjene</t>
  </si>
  <si>
    <t xml:space="preserve">  Dodatna ulaganja na Fortici, Venerandi i Galešniku</t>
  </si>
  <si>
    <t xml:space="preserve">  Poslovni objekt - srednja škola i šk.igralište</t>
  </si>
  <si>
    <t xml:space="preserve">  Dodatna ulaganja - dogradnja zgrade Dj.vrtića Hvar</t>
  </si>
  <si>
    <t xml:space="preserve"> POMOĆI IZ DRUGIH PRORAČUNA</t>
  </si>
  <si>
    <t xml:space="preserve"> 3432</t>
  </si>
  <si>
    <t xml:space="preserve"> Negativne tečajne razlike</t>
  </si>
  <si>
    <t xml:space="preserve"> 43</t>
  </si>
  <si>
    <t xml:space="preserve"> PLEMEN.METALI I OSTALE POHRANJENE VRIJED.</t>
  </si>
  <si>
    <t xml:space="preserve"> 4312</t>
  </si>
  <si>
    <t xml:space="preserve"> Pohranjene knjige, umjet.dijela i slične vrijednosti</t>
  </si>
  <si>
    <t xml:space="preserve"> 61454</t>
  </si>
  <si>
    <t xml:space="preserve"> - porez na tvrtku reklamu</t>
  </si>
  <si>
    <t>3432</t>
  </si>
  <si>
    <t xml:space="preserve">  Negativne tečajne razlike</t>
  </si>
  <si>
    <t xml:space="preserve"> K.Projekt K1006 03: Adaptacija i uređenje vile Gazzari</t>
  </si>
  <si>
    <t xml:space="preserve">  Dodatna ulaganja na poslov.objektu vila Gazzari</t>
  </si>
  <si>
    <t xml:space="preserve">  Dodatna ulaganja na poslov.objektu Dolac (Konzum)</t>
  </si>
  <si>
    <t xml:space="preserve"> Aktivnost A1007 02: Donacije Udruženju obrtnika o.Hvara</t>
  </si>
  <si>
    <t>38</t>
  </si>
  <si>
    <t>381</t>
  </si>
  <si>
    <t>3811</t>
  </si>
  <si>
    <t xml:space="preserve">  Tekuće donacije Udruženju obrtnika o.Hvara</t>
  </si>
  <si>
    <t xml:space="preserve">  Intelektualne i osobne usluge - projekti uređenja</t>
  </si>
  <si>
    <t xml:space="preserve">  Dodatna ulaganja na nogomet.igralištu K.Luka</t>
  </si>
  <si>
    <t xml:space="preserve">  - Savez "Platforma" Hvar</t>
  </si>
  <si>
    <t xml:space="preserve">  - Klapa Galešnik Hvar</t>
  </si>
  <si>
    <t xml:space="preserve">  - Klapa Bodulke Hvar</t>
  </si>
  <si>
    <t xml:space="preserve">  - Pjevačko društvo Hvar</t>
  </si>
  <si>
    <t xml:space="preserve">  - VGO "Primanota" Hvar</t>
  </si>
  <si>
    <t xml:space="preserve">  - Udruga kriva maslina Brusje</t>
  </si>
  <si>
    <t xml:space="preserve">  - Udruga kuhara Hvar</t>
  </si>
  <si>
    <t xml:space="preserve">  - Udruga proizvođača ljek.i aromat.bilja "HERBAE" Hvar</t>
  </si>
  <si>
    <t xml:space="preserve">  RASHODI ZA POHRANJENE VRIJEDNOSTI</t>
  </si>
  <si>
    <t xml:space="preserve">  PLEMENITI METALI I OSTALE POHRANJENE VRIJEDNOSTI</t>
  </si>
  <si>
    <t xml:space="preserve">  Pohranjene knjige, umjet.djela i ostale vrijednosti</t>
  </si>
  <si>
    <t>RASPOLOŽIVA SREDSTVA IZ PRETHODNIH GODINA</t>
  </si>
  <si>
    <t>Prihodi poslovanja</t>
  </si>
  <si>
    <t>Prihodi od prodaje nefinancijske imovine</t>
  </si>
  <si>
    <t>U K U P N O   P R I H O D I</t>
  </si>
  <si>
    <t>Rashodi poslovanja</t>
  </si>
  <si>
    <t>Rashodi za nabavu nefinancijske imovine</t>
  </si>
  <si>
    <t>U K U P N O    R A S H O D I</t>
  </si>
  <si>
    <t>RAZLIKA  -  VIŠAK / MANJAK</t>
  </si>
  <si>
    <t>Dio viška koji se raspoređuje u razdoblju</t>
  </si>
  <si>
    <t>Primici od financijske imovine i zaduživanja</t>
  </si>
  <si>
    <t>Izdaci za financijsku imovinu im otplate zajmova</t>
  </si>
  <si>
    <t>NETO FINANCIRANJE</t>
  </si>
  <si>
    <t xml:space="preserve">        Višak/manjak + raspoloživa sred.prethod.godina</t>
  </si>
  <si>
    <t>Račun</t>
  </si>
  <si>
    <t xml:space="preserve"> IZNOS NETO FINANCIRANJA</t>
  </si>
  <si>
    <t>Ukupan donos viška/manjka predhod.godina</t>
  </si>
  <si>
    <t>Indeks
6/3</t>
  </si>
  <si>
    <t>Indeks
6/5</t>
  </si>
  <si>
    <t xml:space="preserve">Izvori ID </t>
  </si>
  <si>
    <t>Opis (naziv)</t>
  </si>
  <si>
    <t>11</t>
  </si>
  <si>
    <t>Opći prihodi i primici</t>
  </si>
  <si>
    <t>Vlastiti prihodi</t>
  </si>
  <si>
    <t>31</t>
  </si>
  <si>
    <t>Prihodi za posebne namjene</t>
  </si>
  <si>
    <t>Pomoći</t>
  </si>
  <si>
    <t>51</t>
  </si>
  <si>
    <t>Donacije</t>
  </si>
  <si>
    <t>61</t>
  </si>
  <si>
    <t>Prih.od.nefinanc.imovine i nak.štete od osiguranja</t>
  </si>
  <si>
    <t xml:space="preserve"> U K U P N O   P R I H O D I </t>
  </si>
  <si>
    <t xml:space="preserve"> U K U P N O   R A S H O D I </t>
  </si>
  <si>
    <t>01</t>
  </si>
  <si>
    <t>Opće javne usluge</t>
  </si>
  <si>
    <t>011</t>
  </si>
  <si>
    <t>Izvršna i zakonodavna tijela, financ. i fisk.poslovi</t>
  </si>
  <si>
    <t>013</t>
  </si>
  <si>
    <t>Opće usluge</t>
  </si>
  <si>
    <t>018</t>
  </si>
  <si>
    <t>Prijenosi općeg karaktera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</si>
  <si>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</si>
  <si>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</si>
  <si>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</si>
  <si>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</si>
  <si>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</si>
  <si>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</si>
  <si>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</si>
  <si>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Rash.za jav.red i sigurnost koji nisu drugdje svrstani</t>
  </si>
  <si>
    <t>04</t>
  </si>
  <si>
    <t>Ekonomski poslovi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</si>
  <si>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</si>
  <si>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</si>
  <si>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</si>
  <si>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</si>
  <si>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</si>
  <si>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</si>
  <si>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</si>
  <si>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</si>
  <si>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</si>
  <si>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</si>
  <si>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</si>
  <si>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</si>
  <si>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</si>
  <si>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</si>
  <si>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</si>
  <si>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</si>
  <si>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</si>
  <si>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</si>
  <si>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</si>
  <si>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stanovanja i dr.komun.pogodnosti</t>
  </si>
  <si>
    <t>07</t>
  </si>
  <si>
    <t>Zdravstvo</t>
  </si>
  <si>
    <t>072</t>
  </si>
  <si>
    <t>Službe za vanjske pacijente</t>
  </si>
  <si>
    <t>08</t>
  </si>
  <si>
    <t>Rekreacija, kultura i religija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</si>
  <si>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</si>
  <si>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</si>
  <si>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</si>
  <si>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</si>
  <si>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</si>
  <si>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</si>
  <si>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</si>
  <si>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</si>
  <si>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</si>
  <si>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</si>
  <si>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</si>
  <si>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</si>
  <si>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101</t>
  </si>
  <si>
    <t>Bolest i invaliditet</t>
  </si>
  <si>
    <t>104</t>
  </si>
  <si>
    <t>Obitelj i djeca</t>
  </si>
  <si>
    <t>106</t>
  </si>
  <si>
    <t>Stanovanje</t>
  </si>
  <si>
    <t>107</t>
  </si>
  <si>
    <t>Socijalna pomoć stanovništvu (nije u redov.progr.)</t>
  </si>
  <si>
    <t>109</t>
  </si>
  <si>
    <t>Aktivnosi soc.zaštite koje nisu drugdje svrstani</t>
  </si>
  <si>
    <t>081</t>
  </si>
  <si>
    <t>Službe rekreacije i sporta</t>
  </si>
  <si>
    <t>042</t>
  </si>
  <si>
    <t>Poljoprivreda, šumarstvo i ribarstvo</t>
  </si>
  <si>
    <t>102</t>
  </si>
  <si>
    <t>Starost</t>
  </si>
  <si>
    <t>Tablica 1.  OPĆI DIO PRORAČUNA</t>
  </si>
  <si>
    <t>O P I S  (naziv)</t>
  </si>
  <si>
    <t>O P I S</t>
  </si>
  <si>
    <t>Izvori 11 - Opći prihodi i primici</t>
  </si>
  <si>
    <t xml:space="preserve"> Glava 00102 - Izvori 11 (opći prihodi i primici)</t>
  </si>
  <si>
    <t xml:space="preserve"> Glava 00103 - Izvori 11 (opći prihodi i primici)</t>
  </si>
  <si>
    <t xml:space="preserve"> Glava 00101 - Izvori 11 (opći prihodi i primici)</t>
  </si>
  <si>
    <t xml:space="preserve">  - tekuća pomoć HZZ-a za jav.radove </t>
  </si>
  <si>
    <t>Tablica 2.  Opći dio - PRIHODI PO EKONOMSKOJ KLASIFIKACIJI</t>
  </si>
  <si>
    <t>Tablica 3.  Opći dio - RASHODI PO EKONOMSKOJ KLASIFIKACIJI</t>
  </si>
  <si>
    <t>Tablica 4.  Opći dio - PRIHODI PREMA IZVORIMA FINANCIRANJA</t>
  </si>
  <si>
    <t>Tablica 5.  Opći dio - RASHODI PREMA IZVORIMA FINANCIRANJA</t>
  </si>
  <si>
    <t>Tablica 6.  Opći dio - RASHODI PREMA FUNCIJSKOJ KLASIFIKACIJI</t>
  </si>
  <si>
    <t>Br.
oznaka</t>
  </si>
  <si>
    <t>Tablica 7.  Opći dio -  RAČUN FINANCIRANJA PREMA EKONOMSKOJ KLASIFIKACIJI</t>
  </si>
  <si>
    <t xml:space="preserve"> Tablica 8.  Opći dio - RAČUN FINANCIRANJA - ANALITIČKI PRIKAZ</t>
  </si>
  <si>
    <t xml:space="preserve"> Tablica 9.  Opći dio - RAČUN FINANCIRANJA PREMA IZVORIMA FINANCIRANJA</t>
  </si>
  <si>
    <r>
      <rPr>
        <sz val="18"/>
        <rFont val="Arial"/>
        <family val="2"/>
      </rPr>
      <t>Tablica 10. Posebni dio -</t>
    </r>
    <r>
      <rPr>
        <sz val="18"/>
        <rFont val="Algerian"/>
        <family val="5"/>
      </rPr>
      <t xml:space="preserve"> IZVRŠENJE PO ORGANIZACIJSKOJ KLASIFIKACIJI</t>
    </r>
  </si>
  <si>
    <r>
      <rPr>
        <sz val="14"/>
        <rFont val="Arial"/>
        <family val="2"/>
      </rPr>
      <t xml:space="preserve">Tablica 11. Posebni dio </t>
    </r>
    <r>
      <rPr>
        <sz val="14"/>
        <rFont val="Algerian"/>
        <family val="5"/>
      </rPr>
      <t xml:space="preserve">- IZVRŠENJE PO PROGRAMSKOJ KLASIFIKACIJI </t>
    </r>
  </si>
  <si>
    <t xml:space="preserve">  - tekuća pomoć HZZ-a za dj.vrtić </t>
  </si>
  <si>
    <t xml:space="preserve">  - tekuća pomoć Lučke uprave</t>
  </si>
  <si>
    <t xml:space="preserve"> 3632</t>
  </si>
  <si>
    <t xml:space="preserve"> Kapitalne pomoći unutar općeg proračuna</t>
  </si>
  <si>
    <t xml:space="preserve"> 383</t>
  </si>
  <si>
    <t xml:space="preserve"> KAZNE, PENALI I NAKNADE ŠTETE</t>
  </si>
  <si>
    <t xml:space="preserve"> 3831</t>
  </si>
  <si>
    <t xml:space="preserve"> Naknade štete pravnim i fizičkim osobama</t>
  </si>
  <si>
    <t xml:space="preserve"> 65267</t>
  </si>
  <si>
    <t xml:space="preserve"> 65269</t>
  </si>
  <si>
    <t xml:space="preserve"> - ostali prihodi - Dječji vrtić</t>
  </si>
  <si>
    <t xml:space="preserve"> 66313</t>
  </si>
  <si>
    <t xml:space="preserve"> - tekuće donacije trgovačkih društava</t>
  </si>
  <si>
    <t xml:space="preserve"> 631</t>
  </si>
  <si>
    <t xml:space="preserve"> POMOĆI INOZEMNIH VLADA</t>
  </si>
  <si>
    <t xml:space="preserve"> Tekuće pomoći Inozemnih vlada</t>
  </si>
  <si>
    <t xml:space="preserve"> Prihodi od pozit. teč. razlika i razlika zbog primjene val. klauz.</t>
  </si>
  <si>
    <t xml:space="preserve"> 6419</t>
  </si>
  <si>
    <t xml:space="preserve"> 64199</t>
  </si>
  <si>
    <t xml:space="preserve"> Ostali prihodi od financijske imovine</t>
  </si>
  <si>
    <t xml:space="preserve"> -ostali prihodi od financijske imovine - Knjižnica</t>
  </si>
  <si>
    <t xml:space="preserve"> 3434</t>
  </si>
  <si>
    <t xml:space="preserve"> Ostali nesp. fin.rashodi</t>
  </si>
  <si>
    <t>096</t>
  </si>
  <si>
    <t>Dodatno usluge u obrazovanju</t>
  </si>
  <si>
    <t xml:space="preserve"> Aktivnost A1001 02: Rad gradskog vijeća
                                          i radnih tijela GV</t>
  </si>
  <si>
    <t xml:space="preserve"> Program 1011: Prostorno uređenje i unapređenje stanovanja</t>
  </si>
  <si>
    <t xml:space="preserve"> Aktivnost A1011 01: Geodetsko-katastarski poslovi</t>
  </si>
  <si>
    <t xml:space="preserve"> K.projekt K1011 02:  Planovi i projekti prostornog uređenja</t>
  </si>
  <si>
    <t xml:space="preserve"> Program 1010: Projekti strateškog razvoja i EU fondova</t>
  </si>
  <si>
    <t xml:space="preserve">  RASHODI ZA PR. DUGOTRAJNU IMOVINU</t>
  </si>
  <si>
    <t>426</t>
  </si>
  <si>
    <t xml:space="preserve">  NEMATERIJANA PROIZVEDENA IMOVINA</t>
  </si>
  <si>
    <t xml:space="preserve">  Razvojna strategija turizma</t>
  </si>
  <si>
    <t xml:space="preserve"> K.projekt K1010 02:  Projekt kuća Mediterana</t>
  </si>
  <si>
    <t xml:space="preserve">  Projekt kuće Mediterarna</t>
  </si>
  <si>
    <t xml:space="preserve"> K.projekt K1010 03: Studija razvoja prema energ.tranziciji</t>
  </si>
  <si>
    <t xml:space="preserve">  Studija razvoja prema energetskoj tranziciji</t>
  </si>
  <si>
    <t xml:space="preserve"> K.projekt K1011 03:  Kupnja nekretnina za opće namjene
                                          i prava prvokupa</t>
  </si>
  <si>
    <t xml:space="preserve">  Otkup zemljišta </t>
  </si>
  <si>
    <t xml:space="preserve">  Ostali građevinski objekti </t>
  </si>
  <si>
    <t xml:space="preserve"> Program 1012:  Razvoj i upravljanje sustavom vodoopskrbe</t>
  </si>
  <si>
    <t xml:space="preserve"> T.projekt T1012 01: Pomoć Hvarskom vodovodu za
                                    izgradnju vodovodne mreže</t>
  </si>
  <si>
    <t xml:space="preserve"> Program 1013:  Izgradnja i održavanje javne rasvjete</t>
  </si>
  <si>
    <t xml:space="preserve"> Aktivnost A1013 01:  Održavanje javne rasvjete i troš.energije</t>
  </si>
  <si>
    <t xml:space="preserve"> Aktivnost A1014 01: Čišćenje i održavanje javnih površina                        </t>
  </si>
  <si>
    <t xml:space="preserve"> K.prijekt K1014 03:  Izgradnja javnih površina</t>
  </si>
  <si>
    <t xml:space="preserve"> Program 1015:  Izgradnja i održavanje gradskog groblja</t>
  </si>
  <si>
    <t xml:space="preserve"> K.projekt K1015 01: Kupnja zemljišta za novo groblje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</si>
  <si>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</si>
  <si>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</si>
  <si>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obalnim pojasom</t>
  </si>
  <si>
    <t xml:space="preserve"> Aktivnost A1016 01: Održavanje obale i obalnog pojasa                        </t>
  </si>
  <si>
    <t xml:space="preserve"> Aktivnost A1016 02: Gospodarenje i čišćenje obale
                                          i obalnog pojasa                        </t>
  </si>
  <si>
    <t xml:space="preserve"> K.prijekt K1016 03:  Izgradnja lučice Križna Luka</t>
  </si>
  <si>
    <t xml:space="preserve">  Ostali građevinski objekti - luke</t>
  </si>
  <si>
    <t xml:space="preserve"> Program 1017: Zaštita, očuvanje i unapređenje zdravlja</t>
  </si>
  <si>
    <t xml:space="preserve"> Aktivnost A1017 01: Pomoć Hitnoj medicinskoj pomoći SDŽ</t>
  </si>
  <si>
    <t xml:space="preserve"> Aktivnost A1017 02: Pomoći ostalim zdravstvenim ustanovama SDŽ</t>
  </si>
  <si>
    <t xml:space="preserve"> K.prijekt K1017 03:  Izgradnja zdravstvenog centra</t>
  </si>
  <si>
    <t xml:space="preserve">  Poslovni objekt - zdravstveni centar</t>
  </si>
  <si>
    <t xml:space="preserve"> Program 1018: Razvoj sporta i rekreacije</t>
  </si>
  <si>
    <t xml:space="preserve"> Aktivnost A1018 01: Održavanje sportskih terena</t>
  </si>
  <si>
    <t xml:space="preserve"> K.projekt K1018 03:  Izgradnja sportskog centra</t>
  </si>
  <si>
    <t xml:space="preserve"> K.prijekt K1018 04:  Izgradnja sportsko-rekreacijskih terena</t>
  </si>
  <si>
    <t xml:space="preserve"> K.projekt K1018 05:  Dodatno ulaganje u nog.igralište K.Luka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</si>
  <si>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</si>
  <si>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</si>
  <si>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</si>
  <si>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</si>
  <si>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</si>
  <si>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06: Dodatna ulaganja na zgradi Arsenal s Fontikom</t>
  </si>
  <si>
    <t xml:space="preserve"> K.projekt K1019 07: Opremanje spomenika kulture</t>
  </si>
  <si>
    <t xml:space="preserve"> K.projekt K1019 08: Dodatna ulaganja na Palači Vukašinović</t>
  </si>
  <si>
    <t xml:space="preserve"> K.projekt K1019 09: HVAR - Tvrđava kulture</t>
  </si>
  <si>
    <t xml:space="preserve">  Dodatna ulaganja na gradskoj Loggi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</si>
  <si>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</si>
  <si>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</si>
  <si>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</si>
  <si>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</si>
  <si>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</si>
  <si>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Osnovno i srednjoškolsko obrazovanje</t>
  </si>
  <si>
    <t xml:space="preserve"> Aktivnost A1022 01: Pomoći osnovnim školama</t>
  </si>
  <si>
    <t xml:space="preserve"> Aktivnost A1022 02: Potpore srednjoškol. ustanovama</t>
  </si>
  <si>
    <t xml:space="preserve"> K.Projekt K1022 03:  Izgradnja srednje škole i šk.igrališta</t>
  </si>
  <si>
    <t xml:space="preserve"> Program 1023: Socijalna skrb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</si>
  <si>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</si>
  <si>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</si>
  <si>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</si>
  <si>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Pomoć udrugama 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</si>
  <si>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</si>
  <si>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</si>
  <si>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Izgradnja doma za starije</t>
  </si>
  <si>
    <t xml:space="preserve">  Intelektualne i osobne usluge ( projekt uređenja i sl.)</t>
  </si>
  <si>
    <t xml:space="preserve">  Ostale usluge ( uređenja </t>
  </si>
  <si>
    <t xml:space="preserve"> T.projekt T2001 03: Uređenje dječjeg vrtića</t>
  </si>
  <si>
    <t>383</t>
  </si>
  <si>
    <t>3831</t>
  </si>
  <si>
    <t xml:space="preserve">  KAZNE, PENALI I NAKNADE ŠTETE</t>
  </si>
  <si>
    <t xml:space="preserve">  Naknade za štete pravnim i fizičkim osobama</t>
  </si>
  <si>
    <t xml:space="preserve">  Ostali materijal ( kante za otpad)</t>
  </si>
  <si>
    <t xml:space="preserve">  Tekuća pomoć Osnovnoj školi Hvar </t>
  </si>
  <si>
    <t>3632</t>
  </si>
  <si>
    <t xml:space="preserve">  Turistička zajednica Grada Hvara - tekuća donacija</t>
  </si>
  <si>
    <t xml:space="preserve">  - Klapa "Pharia"</t>
  </si>
  <si>
    <t>4223</t>
  </si>
  <si>
    <t xml:space="preserve">  Oprema za grijanje, ventilaciju i hlađenje</t>
  </si>
  <si>
    <t xml:space="preserve">  Sportsko rek. Tereni na JP</t>
  </si>
  <si>
    <t xml:space="preserve">  Ostali neps. fin.rashodi</t>
  </si>
  <si>
    <t xml:space="preserve"> 6311</t>
  </si>
  <si>
    <t xml:space="preserve"> 63111</t>
  </si>
  <si>
    <t xml:space="preserve"> Tekuće pomoći pokrajine Veneto (italija)</t>
  </si>
  <si>
    <t xml:space="preserve"> 6414</t>
  </si>
  <si>
    <t xml:space="preserve"> Prihodi od zateznih kamata</t>
  </si>
  <si>
    <t xml:space="preserve"> 64143</t>
  </si>
  <si>
    <t xml:space="preserve"> -zatezne kamate iz obveznih odnosa i dr.</t>
  </si>
  <si>
    <t xml:space="preserve"> - naknada za obavljanje pokretne prodaje</t>
  </si>
  <si>
    <t xml:space="preserve"> - ostali prihodi </t>
  </si>
  <si>
    <t xml:space="preserve"> - prihodi od ulazaka u  kazalištu i Arsenal</t>
  </si>
  <si>
    <t xml:space="preserve"> - prihodi od ostalih manifestacija</t>
  </si>
  <si>
    <t xml:space="preserve"> 66323</t>
  </si>
  <si>
    <t xml:space="preserve"> - kapitalne donacije trgovačkih društava</t>
  </si>
  <si>
    <t xml:space="preserve"> - kapitalne donacije trgovačkih društava za Grad.knjižnicu</t>
  </si>
  <si>
    <t xml:space="preserve"> U K U P N O   P R I H O D I  ( 6 + 7  +8 )</t>
  </si>
  <si>
    <t xml:space="preserve"> 4226</t>
  </si>
  <si>
    <t xml:space="preserve"> Sportska i glazbena  oprema</t>
  </si>
  <si>
    <t xml:space="preserve"> Ostale nespomenute izložbene vrijednosti</t>
  </si>
  <si>
    <t>431</t>
  </si>
  <si>
    <t xml:space="preserve"> 423</t>
  </si>
  <si>
    <t xml:space="preserve"> PRIJEVOZNA SREDSTVA</t>
  </si>
  <si>
    <t xml:space="preserve"> 4233</t>
  </si>
  <si>
    <t xml:space="preserve"> Plovila</t>
  </si>
  <si>
    <t xml:space="preserve"> 4244</t>
  </si>
  <si>
    <t xml:space="preserve"> - prih. na temelju naknade štete od osiguranja- </t>
  </si>
  <si>
    <t xml:space="preserve"> Porez i prirez utvrđen u postupku nadzora prošle godine</t>
  </si>
  <si>
    <t xml:space="preserve"> Izvor 11 (opći prihodi i primici)</t>
  </si>
  <si>
    <t xml:space="preserve"> Izvor 21 (vlastiti prihodi)</t>
  </si>
  <si>
    <t xml:space="preserve"> Izvor 31 (prihodi za posebne namjene)</t>
  </si>
  <si>
    <t xml:space="preserve"> Izvor 41 (pomoći)</t>
  </si>
  <si>
    <t xml:space="preserve"> Izvor 51 (donacije)</t>
  </si>
  <si>
    <t>Izvor 61 (prihodi od nefinanc.imovine)</t>
  </si>
  <si>
    <t xml:space="preserve"> Ukupni izvori Aktivnost A1001 02</t>
  </si>
  <si>
    <t xml:space="preserve"> Ukupni izvori Aktivnost A1001 01</t>
  </si>
  <si>
    <t>423</t>
  </si>
  <si>
    <t>4233</t>
  </si>
  <si>
    <t xml:space="preserve">  Plovila - brod CABIN</t>
  </si>
  <si>
    <t xml:space="preserve"> Ukupni izvori Aktivnost A1002 01</t>
  </si>
  <si>
    <t xml:space="preserve"> Ukupni izvori Aktivnost A1003 01</t>
  </si>
  <si>
    <t xml:space="preserve"> Ukupni izvori Aktivnost A1004 02</t>
  </si>
  <si>
    <t xml:space="preserve"> Ukupni izvori Aktivnost A1005 01</t>
  </si>
  <si>
    <t xml:space="preserve"> Ukupni izvori Aktivnost A1005 02</t>
  </si>
  <si>
    <t xml:space="preserve"> Ukupni izvori Aktivnost A1005 03</t>
  </si>
  <si>
    <t xml:space="preserve"> Ukupni izvori Aktivnost A1005 04</t>
  </si>
  <si>
    <t xml:space="preserve"> Ukupni izvori Aktivnost A1005 05</t>
  </si>
  <si>
    <t xml:space="preserve"> Ukupni izvori Aktivnost A1006 01</t>
  </si>
  <si>
    <t xml:space="preserve"> Ukupni izvori K.projekt K1006 03</t>
  </si>
  <si>
    <t xml:space="preserve"> Ukupni izvori K.projekt  K1006 04</t>
  </si>
  <si>
    <t xml:space="preserve"> Ukupni izvori T.projekt T1007 01</t>
  </si>
  <si>
    <t xml:space="preserve"> Ukupni izvori T projekt T1007 01</t>
  </si>
  <si>
    <t xml:space="preserve"> Ukupni izvori Aktivnost A1008 01</t>
  </si>
  <si>
    <t xml:space="preserve"> Ukupni izvori K.projekt  K1008 02</t>
  </si>
  <si>
    <t xml:space="preserve"> Ukupni izvori K.projekt  K1008 03</t>
  </si>
  <si>
    <t xml:space="preserve"> Ukupni izvori Aktivnost A1009 01</t>
  </si>
  <si>
    <t xml:space="preserve"> Ukupni izvori T.projekt T1009 02</t>
  </si>
  <si>
    <t xml:space="preserve"> Ukupni izvori K.projekt  K1009 03</t>
  </si>
  <si>
    <t xml:space="preserve"> Ukupni izvori Aktivnost A1009 04</t>
  </si>
  <si>
    <t xml:space="preserve"> Ukupni izvori T.projekt T1009 05</t>
  </si>
  <si>
    <t xml:space="preserve"> T.projekt T1009 05: Pomoć Odvodnji-Hvar za izgradnju
                                        fekalne kanalizacije</t>
  </si>
  <si>
    <t xml:space="preserve"> K.projekt K1009 06: Izgradnja oborinske odvodnje</t>
  </si>
  <si>
    <t xml:space="preserve"> Ukupni izvori K.projekt  K1009 06</t>
  </si>
  <si>
    <t xml:space="preserve">  Ostali građ.objekti- oborinska odvodnja</t>
  </si>
  <si>
    <t xml:space="preserve"> Aktivnost A1009 07:  Nabava materijala i edukacija građana za 
                                           odvajanje otpada</t>
  </si>
  <si>
    <t xml:space="preserve"> K.projekt K1010 01: Razvojna strategija turizma i studija utjecaja 
na okoliš</t>
  </si>
  <si>
    <t xml:space="preserve"> Ukupni izvori K.projekt  K1010 01</t>
  </si>
  <si>
    <t xml:space="preserve"> Ukupni izvori K.projekt  K1010 03</t>
  </si>
  <si>
    <t xml:space="preserve"> Ukupni izvori Aktivnost A1011 01</t>
  </si>
  <si>
    <t xml:space="preserve"> Ukupni izvori K.projekt  K1011 03</t>
  </si>
  <si>
    <t xml:space="preserve"> K.projekt K1011 04: Kupnja nekretnina na Trgu 
                                          arka Miličića- tržnica</t>
  </si>
  <si>
    <t xml:space="preserve"> Ukupni izvori K.projekt  K1011 04</t>
  </si>
  <si>
    <t xml:space="preserve"> Aktivnost A1011 05: Uređenje Etno-eko sela</t>
  </si>
  <si>
    <t xml:space="preserve"> Ukupni izvori Aktivnost A1011 05</t>
  </si>
  <si>
    <t xml:space="preserve"> Aktivnost A1011 06:  Izgradnja nove benzinske postaje                                          </t>
  </si>
  <si>
    <t xml:space="preserve"> Ukupni izvori Akrivnost  A1011 06</t>
  </si>
  <si>
    <t xml:space="preserve"> Ukupni izvori T.projekt T1012 01</t>
  </si>
  <si>
    <t xml:space="preserve"> Ukupni izvori Akrivnost  A1013 01</t>
  </si>
  <si>
    <t xml:space="preserve"> Ukupni izvori K.projekt  K1013 02</t>
  </si>
  <si>
    <t xml:space="preserve"> Ukupni izvori Akrivnost  A1014 01</t>
  </si>
  <si>
    <t xml:space="preserve"> Ukupni izvori K.projekt  K1014 03</t>
  </si>
  <si>
    <t xml:space="preserve"> Ukupni izvori K.projekt  K1014 04</t>
  </si>
  <si>
    <t xml:space="preserve"> K.prijekt K1014 05:  Izgradnja i implementacija IP mreže </t>
  </si>
  <si>
    <t xml:space="preserve"> Ukupni izvori K.projekt  K1014 05</t>
  </si>
  <si>
    <t xml:space="preserve"> K.prijekt K1014 04:  Uređenje Trga Sv. Stjepana</t>
  </si>
  <si>
    <t xml:space="preserve"> Ukupni izvori K.projekt  K1015 01</t>
  </si>
  <si>
    <t xml:space="preserve"> Ukupni izvori K.projekt  K1015 02</t>
  </si>
  <si>
    <t xml:space="preserve"> Ukupni izvori Aktivnost A1015 03</t>
  </si>
  <si>
    <t xml:space="preserve"> Ukupni izvori Aktivnost A1016 01</t>
  </si>
  <si>
    <t xml:space="preserve"> Ukupni izvori Aktivnost A1016 02</t>
  </si>
  <si>
    <t xml:space="preserve"> Ukupni izvori K.projekt  K1016 03</t>
  </si>
  <si>
    <t xml:space="preserve"> Ukupni izvori Aktivnost A1017 01</t>
  </si>
  <si>
    <t xml:space="preserve"> Ukupni izvori Aktivnost A1017 02</t>
  </si>
  <si>
    <t xml:space="preserve"> Ukupni izvori K.projekt  K1017 03</t>
  </si>
  <si>
    <t xml:space="preserve"> Ukupni izvori Aktivnost A1018 01</t>
  </si>
  <si>
    <t xml:space="preserve"> Ukupni izvori Aktivnost A1018 02</t>
  </si>
  <si>
    <t xml:space="preserve"> Ukupni izvori K.projekt  K1018 03</t>
  </si>
  <si>
    <t xml:space="preserve"> Ukupni izvori K.projekt  K1018 04</t>
  </si>
  <si>
    <t xml:space="preserve"> Ukupni izvori K.projekt  K1018 05</t>
  </si>
  <si>
    <t xml:space="preserve"> Ukupni izvori Aktivnost A1019 01</t>
  </si>
  <si>
    <t xml:space="preserve">  Usluga telefona, pošte i prijevoza</t>
  </si>
  <si>
    <t xml:space="preserve"> Ukupni izvori Aktivnost A1019 02</t>
  </si>
  <si>
    <t xml:space="preserve"> Aktivnost A1019 02: Dani  hvarskog kazalište</t>
  </si>
  <si>
    <t xml:space="preserve"> Ukupni izvori Aktivnost A1019 03</t>
  </si>
  <si>
    <t xml:space="preserve">  - Glazbeni studio Hvar</t>
  </si>
  <si>
    <t xml:space="preserve"> Ukupni izvori Aktivnost A1019 04</t>
  </si>
  <si>
    <t xml:space="preserve"> Ukupni izvori Aktivnost A1019 05</t>
  </si>
  <si>
    <t xml:space="preserve"> Ukupni izvori K.projekt  K1019 06</t>
  </si>
  <si>
    <t xml:space="preserve"> Ukupni izvori K.projekt  K1019 07</t>
  </si>
  <si>
    <t xml:space="preserve"> Ukupni izvori K.projekt  K1019 08</t>
  </si>
  <si>
    <t xml:space="preserve"> Ukupni izvori K.projekt  K1019 10</t>
  </si>
  <si>
    <t xml:space="preserve"> K.projekt K1019 10: Dodatna ulaganja na gradskoj Loggi i kuli sat</t>
  </si>
  <si>
    <t xml:space="preserve"> Ukupni izvori Aktivnost A1020 01</t>
  </si>
  <si>
    <t xml:space="preserve"> Ukupni izvori Aktivnost A1021 01</t>
  </si>
  <si>
    <t xml:space="preserve"> Ukupni izvori Aktivnost A1021 02</t>
  </si>
  <si>
    <t xml:space="preserve">  - Udruga Vita Pharos</t>
  </si>
  <si>
    <t xml:space="preserve"> Ukupni izvori Aktivnost A1022 02</t>
  </si>
  <si>
    <t xml:space="preserve"> Ukupni izvori Aktivnost A1022 01</t>
  </si>
  <si>
    <t xml:space="preserve"> Ukupni izvori Aktivnost A1023 01</t>
  </si>
  <si>
    <t xml:space="preserve"> Ukupni izvori Aktivnost A1023 02</t>
  </si>
  <si>
    <t xml:space="preserve"> Ukupni izvori Aktivnost A1023 03</t>
  </si>
  <si>
    <t xml:space="preserve"> Ukupni izvori Aktivnost A1023 04</t>
  </si>
  <si>
    <t xml:space="preserve">  - Udruga osoba s invaliditetom o. Hvara</t>
  </si>
  <si>
    <t xml:space="preserve"> Ukupni izvori Aktivnost A1023 06</t>
  </si>
  <si>
    <t xml:space="preserve"> Ukupni izvori Aktivnost A1023 05</t>
  </si>
  <si>
    <t xml:space="preserve"> Ukupni izvori Aktivnost A1023 07</t>
  </si>
  <si>
    <t xml:space="preserve"> Ukupni izvori Aktivnost A2001 01</t>
  </si>
  <si>
    <t xml:space="preserve"> K.Projekt K2001 03: Dodat.ulaganje na zgradi i dvorištu Dječjeg vrtića</t>
  </si>
  <si>
    <t xml:space="preserve"> Ukupni izvori K.projekt  K 2001 03</t>
  </si>
  <si>
    <t xml:space="preserve"> Ukupni izvori Aktivnost A3001 01</t>
  </si>
  <si>
    <t xml:space="preserve"> Ukupni izvori Aktivnost A3001 02</t>
  </si>
  <si>
    <t xml:space="preserve"> Program 1002:  Prigodni kulturni-zabavni programi</t>
  </si>
  <si>
    <t xml:space="preserve"> K.Projekt K1006 04: Rekonstrukcija posl.objekta na Trgu Marka Miličića</t>
  </si>
  <si>
    <t xml:space="preserve"> Program 1008: Izgradnja i održavanje cesta i prometnica</t>
  </si>
  <si>
    <t xml:space="preserve"> T.projekt T1014 02:  Pomoć Komunalnom za kupnju uređaja i
                                     opreme za čišćenje i zbrinjavanja otpada na JP</t>
  </si>
  <si>
    <t>Izvršeno 2020.god.</t>
  </si>
  <si>
    <t xml:space="preserve"> 83</t>
  </si>
  <si>
    <t>PRIMICI OD PRODAJE DIONICA I UDJELA U GLAVNICI</t>
  </si>
  <si>
    <t xml:space="preserve"> 832</t>
  </si>
  <si>
    <t>PRIMICI OD PRODAJE DIONICA I UDJELA U GLAVNICI 
TRGOVAČKIH DRUŠTAVA U JAVNOM SEKTORU</t>
  </si>
  <si>
    <t xml:space="preserve"> 8321</t>
  </si>
  <si>
    <t xml:space="preserve"> Dionice i udjeli u glavnici trgovačkih društava u javnom sektoru</t>
  </si>
  <si>
    <t xml:space="preserve"> 84</t>
  </si>
  <si>
    <t>PRIMICI OD ZADUŽIVANJA</t>
  </si>
  <si>
    <t xml:space="preserve"> 842</t>
  </si>
  <si>
    <t>PRIMLJENI KREDITI I ZAJMOVI OD KREDITNIH I
OSTALIH FIN.INSTITUCIJA U JAVNOM SEKTORU</t>
  </si>
  <si>
    <t xml:space="preserve"> 8422</t>
  </si>
  <si>
    <t xml:space="preserve"> Primljeni krediti od kreditnih institucija u javnom sektoru</t>
  </si>
  <si>
    <t xml:space="preserve"> 847</t>
  </si>
  <si>
    <t>PRIMLJENI ZAJMOVI OD DRUGIH RAZINA VLASTI</t>
  </si>
  <si>
    <t xml:space="preserve"> 8471</t>
  </si>
  <si>
    <t xml:space="preserve"> Primljeni zajmovi od državnog proračuna</t>
  </si>
  <si>
    <t xml:space="preserve"> 342</t>
  </si>
  <si>
    <t xml:space="preserve"> KAMATE NA PRIMLJENE KREDITE I ZAJMOVE</t>
  </si>
  <si>
    <t xml:space="preserve"> 3423</t>
  </si>
  <si>
    <t xml:space="preserve"> Kamate na primljene kredite i zajmove</t>
  </si>
  <si>
    <t xml:space="preserve"> 412</t>
  </si>
  <si>
    <t xml:space="preserve"> NEMATERIJALNA IMOVINA</t>
  </si>
  <si>
    <t xml:space="preserve"> 4124</t>
  </si>
  <si>
    <t xml:space="preserve"> Ostala prava</t>
  </si>
  <si>
    <t>UKUPNO RASHODI ( 3 + 4)</t>
  </si>
  <si>
    <t xml:space="preserve"> 6117</t>
  </si>
  <si>
    <t xml:space="preserve"> 66322</t>
  </si>
  <si>
    <t xml:space="preserve"> - kapitalne donacije neprofitnih organizacija</t>
  </si>
  <si>
    <t xml:space="preserve"> 6632</t>
  </si>
  <si>
    <t xml:space="preserve"> - kapitalne donacije </t>
  </si>
  <si>
    <t xml:space="preserve"> 722</t>
  </si>
  <si>
    <t xml:space="preserve"> PRIHODI OD PRODAJE POSTROJENJA I OPREME</t>
  </si>
  <si>
    <t xml:space="preserve"> 7226</t>
  </si>
  <si>
    <t xml:space="preserve"> Prihodi od prodaje sportske i glazbene opreme</t>
  </si>
  <si>
    <t xml:space="preserve"> 72262</t>
  </si>
  <si>
    <t xml:space="preserve"> - prih. od prodaje glazbenih instrumenata i opreme</t>
  </si>
  <si>
    <t xml:space="preserve"> 84711</t>
  </si>
  <si>
    <t xml:space="preserve"> 84712</t>
  </si>
  <si>
    <t xml:space="preserve"> Primljeni zajmovi od državnog proračuna- kratkoročni</t>
  </si>
  <si>
    <t xml:space="preserve"> Primljeni zajmovi od državnog proračuna-dugoročni</t>
  </si>
  <si>
    <t xml:space="preserve"> 3113</t>
  </si>
  <si>
    <t xml:space="preserve"> Plaće za prekovremeni rad</t>
  </si>
  <si>
    <t xml:space="preserve"> 4224</t>
  </si>
  <si>
    <t xml:space="preserve"> Medicinska i labaratorijska opema</t>
  </si>
  <si>
    <t xml:space="preserve"> 4211</t>
  </si>
  <si>
    <t xml:space="preserve"> Stambeni objekti</t>
  </si>
  <si>
    <t xml:space="preserve"> 66321</t>
  </si>
  <si>
    <t xml:space="preserve"> - kapitalne donacije fizičkih osoba</t>
  </si>
  <si>
    <t xml:space="preserve"> 66324</t>
  </si>
  <si>
    <t xml:space="preserve">  - kapitalne donacije od ostalih subjekata izvan općeg proračuna- Knjižnica</t>
  </si>
  <si>
    <t>81</t>
  </si>
  <si>
    <t>71</t>
  </si>
  <si>
    <t>Namjenski primici</t>
  </si>
  <si>
    <t xml:space="preserve"> 54</t>
  </si>
  <si>
    <t xml:space="preserve"> 542</t>
  </si>
  <si>
    <t xml:space="preserve"> 5422</t>
  </si>
  <si>
    <t xml:space="preserve"> Otplata glavnice primljenih kredita od kreditnih institucija u javnom sektoru</t>
  </si>
  <si>
    <t xml:space="preserve"> OTPLATA GLAVNICE PRIMLJENIH KREDITA I ZAJMOVA OD 
 KREDTINIH I OSTALIH FIN.INSTITUCIJA U JAVNOM SEKTORU</t>
  </si>
  <si>
    <t xml:space="preserve"> PRIMICI OD ZADUŽIVANJA</t>
  </si>
  <si>
    <t xml:space="preserve"> PRIMLJENI ZAJMOVI OD DRUGIH RAZINA VLASTI</t>
  </si>
  <si>
    <t xml:space="preserve"> Primljeni zajmovi od državnog proračuna-kratkoročni</t>
  </si>
  <si>
    <t xml:space="preserve"> PRIMICI OD PRODAJE DIONICA I UDJELA U GLAVNICI</t>
  </si>
  <si>
    <t xml:space="preserve"> PRIMICI OD PRODAJE DIONICA I UDJELA U GLAVNICI 
 TRGOVAČKIH DRUŠTAVA U JAVNOM SEKTORU</t>
  </si>
  <si>
    <t xml:space="preserve"> PRIMLJENI KREDITI I ZAJMOVI OD KREDITNIH I OSTALIH 
 FINANCIJSKIH INSTITUCIJA U JAVNOM SEKTORU</t>
  </si>
  <si>
    <t xml:space="preserve"> Primljeni kreditin od kreditnih institucija u javnom sektoru</t>
  </si>
  <si>
    <t xml:space="preserve"> 83212</t>
  </si>
  <si>
    <t xml:space="preserve">  Dionice i udjeli u glavnici trgovačkih društava u javnom sektoru- EKO -Hvar j.t.d.</t>
  </si>
  <si>
    <t xml:space="preserve"> Primljeni zajmovi od državnog proračuna-kratkoročni (beskamatni zajam)</t>
  </si>
  <si>
    <t xml:space="preserve"> Primljeni zajmovi od državnog proračuna-dugoročni (beskamatni zajam)</t>
  </si>
  <si>
    <t>3</t>
  </si>
  <si>
    <t>4</t>
  </si>
  <si>
    <t>5</t>
  </si>
  <si>
    <t>6</t>
  </si>
  <si>
    <t>Vlastiti prihodi Dječji vrtić</t>
  </si>
  <si>
    <t>Vlastiti prihodi Gradska knjižnica</t>
  </si>
  <si>
    <t>Prihodi za posebne namjene Grad Hvar</t>
  </si>
  <si>
    <t>Vlastiti prihodi Grad Hvar</t>
  </si>
  <si>
    <t>Prihodi za posebne namjene- Dječji vrtić</t>
  </si>
  <si>
    <t>Pomoći Grad Hvar</t>
  </si>
  <si>
    <t>Pomoći Dječji vrtić</t>
  </si>
  <si>
    <t>Pomoći Gradska knjižnica</t>
  </si>
  <si>
    <t>Donacije Grad Hvar</t>
  </si>
  <si>
    <t>Donacije Dječji vrtić</t>
  </si>
  <si>
    <t>Donacije Gradska knjižnica</t>
  </si>
  <si>
    <t>33</t>
  </si>
  <si>
    <t>4A</t>
  </si>
  <si>
    <t>4B</t>
  </si>
  <si>
    <t>52</t>
  </si>
  <si>
    <t>53</t>
  </si>
  <si>
    <t>62</t>
  </si>
  <si>
    <t>63</t>
  </si>
  <si>
    <t>Prihodi za posebne namjene Dječji vrtić</t>
  </si>
  <si>
    <t xml:space="preserve">Pomoći Gradska knjižnica </t>
  </si>
  <si>
    <t>8</t>
  </si>
  <si>
    <t>82</t>
  </si>
  <si>
    <t>Primici od financijske imovine</t>
  </si>
  <si>
    <t>Primici od zaduživanja</t>
  </si>
  <si>
    <t>UKUPNI PRIMICI</t>
  </si>
  <si>
    <t>UKUPNI IZDACI</t>
  </si>
  <si>
    <t>Izvori 8 - Namjenski primici</t>
  </si>
  <si>
    <t>Izvori 81 - Primici od zaduživanja</t>
  </si>
  <si>
    <t>Izvori 82 - Primici od financijske imovine</t>
  </si>
  <si>
    <t xml:space="preserve"> Izvor 31 (vlastiti prihodi)</t>
  </si>
  <si>
    <t xml:space="preserve"> Izvor 51 (pomoći)</t>
  </si>
  <si>
    <t xml:space="preserve"> Izvor 61 (donacije)</t>
  </si>
  <si>
    <t>Izvor 71 (prihodi od nefinanc.imovine)</t>
  </si>
  <si>
    <t xml:space="preserve"> Izvor 4A (prihodi za posebne namjene)</t>
  </si>
  <si>
    <t xml:space="preserve"> Glava 00101 - Izvori 71 (prihodi od nefinanc.imovine)</t>
  </si>
  <si>
    <t xml:space="preserve"> Izvor 4A(prihodi za posebne namjene)</t>
  </si>
  <si>
    <t xml:space="preserve"> Izvor 71 (prihodi od nefinanc.imovine)</t>
  </si>
  <si>
    <t xml:space="preserve">    Naknada troškova osobama izvan radnog odnosa</t>
  </si>
  <si>
    <t xml:space="preserve">   NAKNADA TROŠ. OSOBAMA IZVAN RAD.ODNOSA </t>
  </si>
  <si>
    <t xml:space="preserve"> Ukupni izvori K.projekt K1001 03</t>
  </si>
  <si>
    <t xml:space="preserve">   RAZDJEL  001:   PREDSTAVNIČKA I IZVRŠNA TIJELA GRADA,
                                 TE PRORAČUNSKI KORISNICI </t>
  </si>
  <si>
    <t xml:space="preserve"> Aktivnost A1002 01: Prigodni kulturni-zabavni programi, priredbe,
                                          koncerti, predstave i sl.</t>
  </si>
  <si>
    <t xml:space="preserve"> Program 1004: Financijski poslovi i obveze</t>
  </si>
  <si>
    <t xml:space="preserve"> Aktivnost A1004 01: Izdaci po zajmovima i jamstvima</t>
  </si>
  <si>
    <t xml:space="preserve"> Ukupni izvori Aktivnost A1004 01</t>
  </si>
  <si>
    <t>54</t>
  </si>
  <si>
    <t xml:space="preserve">  IZDACI ZA OTPLATU GLAVNICE PRIMLJENIH KREDITA I ZAJMOVA</t>
  </si>
  <si>
    <t xml:space="preserve"> Izvor 61 (prihodi od nefinanc.imovine)</t>
  </si>
  <si>
    <t>342</t>
  </si>
  <si>
    <t xml:space="preserve">  KAMATE NA PRIMLJENE KREDITE I ZAJMOVE</t>
  </si>
  <si>
    <t>3423</t>
  </si>
  <si>
    <t xml:space="preserve">  Kamate na primljene kredita i zajmove</t>
  </si>
  <si>
    <t xml:space="preserve"> Program 1006: Održavanje, dogradnja i
                                    adaptacija poslovnih objekata</t>
  </si>
  <si>
    <t xml:space="preserve"> Ukupni izvori K. projekt K1006 02</t>
  </si>
  <si>
    <t xml:space="preserve"> K.projekt K1008 03: Gradnja cesta i puteva</t>
  </si>
  <si>
    <t xml:space="preserve"> Izvor 67 (prihodi od nefinanc.imovine)</t>
  </si>
  <si>
    <t xml:space="preserve"> Ukupni izvori K.projekt  K1010 02</t>
  </si>
  <si>
    <t xml:space="preserve"> K.projekt K1013 02:  Izgradnja javne rasvjete</t>
  </si>
  <si>
    <t xml:space="preserve"> K.projekt K1013 03:  Rekonstrukcija i modernizacija javne rasvjete</t>
  </si>
  <si>
    <t xml:space="preserve"> Ukupni izvori K.projekt  K1013 03</t>
  </si>
  <si>
    <t xml:space="preserve"> Izvor 81 (primici od zaduživanja)</t>
  </si>
  <si>
    <t xml:space="preserve"> Program 1014:  Izgradnja i održavanje površina javne namjene</t>
  </si>
  <si>
    <t xml:space="preserve"> Izvor 41 (prihodi za posebne namjene)</t>
  </si>
  <si>
    <t xml:space="preserve"> Izvor 71 (prihodi od nefinanc.imovine) </t>
  </si>
  <si>
    <t xml:space="preserve"> Aktivnost A1018 02: Donacije sportskoj zajednici</t>
  </si>
  <si>
    <t xml:space="preserve">  Tekuće donacije Zajednici sportskih udruga-za rad Zajednice</t>
  </si>
  <si>
    <t xml:space="preserve">  Tekuće donacije Zajednici sportskih udruga-za rad sportskih udruga</t>
  </si>
  <si>
    <t xml:space="preserve"> K.projekt K1018 06: Izgradnja sportske judo dvorane u Općini Jelsa</t>
  </si>
  <si>
    <t xml:space="preserve"> Ukupni izvori K.projekt  K1018 06</t>
  </si>
  <si>
    <t xml:space="preserve">  POMOĆI DANE U INO. I UNUTAR OPĆEG PRORAČUNA</t>
  </si>
  <si>
    <t xml:space="preserve">  Kapitalne pomoći Općine Jelsa na novu judo dvoranu</t>
  </si>
  <si>
    <t xml:space="preserve"> Glava 00101 - Izvori 51 (pomoći Grad Hvar)</t>
  </si>
  <si>
    <t xml:space="preserve"> Glava 00101 - Izvori 61 (donacije Grad Hvar)</t>
  </si>
  <si>
    <t xml:space="preserve"> Glava 00101 - Izvori 4A (prihodi za posebne namjenem Grad Hvar)</t>
  </si>
  <si>
    <t xml:space="preserve"> Glava 00101 - Izvori 31 (vlastiti prihodi Grad Hvar)</t>
  </si>
  <si>
    <t xml:space="preserve"> Glava 00102 - Izvori 32 (vlastiti prihodi Dječji vrtić)</t>
  </si>
  <si>
    <t xml:space="preserve"> Glava 00102 - Izvori 4B (prihodi za posebne namjene Dječji vrtić)</t>
  </si>
  <si>
    <t xml:space="preserve"> Glava 00102 - Izvori 52 (pomoći Dječji vrtić)</t>
  </si>
  <si>
    <t xml:space="preserve"> Glava 00102 - Izvori 62 (donacije Dječji vrtić)</t>
  </si>
  <si>
    <t xml:space="preserve"> Izvor 4B (prihodi za posebne namjene)</t>
  </si>
  <si>
    <t xml:space="preserve"> Izvor 51 (pomoći Grad Hvar)</t>
  </si>
  <si>
    <t xml:space="preserve"> Izvor 32 (vlastiti prihodi Dječji vrtić)</t>
  </si>
  <si>
    <t xml:space="preserve"> Izvor 52 (pomoći Dječji vrtić)</t>
  </si>
  <si>
    <t xml:space="preserve"> Izvor 62 (donacije Dječji vrtić)</t>
  </si>
  <si>
    <t xml:space="preserve"> Izvor 32 (vlastiti prihodi Dječjeg vrtića)</t>
  </si>
  <si>
    <t xml:space="preserve"> Izvor 4B (prihodi za posebne namjene Dječji vrtić)</t>
  </si>
  <si>
    <t xml:space="preserve"> Izvor 62 (donacije Grad Hvar)</t>
  </si>
  <si>
    <t xml:space="preserve"> Glava 00102 - Izvori 51 (pomoći Grad Hvar)</t>
  </si>
  <si>
    <t xml:space="preserve"> Glava 00102 - Izvori 82 (primici od financijske imovine)</t>
  </si>
  <si>
    <t xml:space="preserve"> Glava 00101 - Izvori 81 (primici od zaduživanja)</t>
  </si>
  <si>
    <t xml:space="preserve"> Glava 00102 - Izvori 33 (vlastiti prihodi Gradska knjižnica)</t>
  </si>
  <si>
    <t xml:space="preserve"> Glava 00102 - Izvori 53 (pomoći Gradska knjižnica)</t>
  </si>
  <si>
    <t xml:space="preserve"> Glava 00102 - Izvori 63 (donacije Gradska knjižnica)</t>
  </si>
  <si>
    <t xml:space="preserve"> Izvor 33 (vlastiti prihodi Gradska knjižnica)</t>
  </si>
  <si>
    <t xml:space="preserve"> Izvor 53 (pomoći Gradska knjižnica)</t>
  </si>
  <si>
    <t xml:space="preserve"> Izvor 63 (donacije Gradska knjižnica)</t>
  </si>
  <si>
    <t xml:space="preserve"> T.projekt T3001 03: Izgradnja nove knjižnice</t>
  </si>
  <si>
    <t xml:space="preserve"> Ukupni izvori T. projekt T3001 03</t>
  </si>
  <si>
    <t xml:space="preserve">  RASHODI ZA NABAVU NEPROIZ.DUGOT. IMOVINE</t>
  </si>
  <si>
    <t xml:space="preserve">  NEMATERIJALNA IMOVINA</t>
  </si>
  <si>
    <t xml:space="preserve">  Ostala prava- ulaganja na tuđoj imovini za novu knjižnicu</t>
  </si>
  <si>
    <t>3113</t>
  </si>
  <si>
    <t xml:space="preserve">Plaće za prekovremeni rad </t>
  </si>
  <si>
    <t>4224</t>
  </si>
  <si>
    <t xml:space="preserve">  Medicinska i labaratorijska oprema</t>
  </si>
  <si>
    <t xml:space="preserve">  Kapital. donacija DVD-u za nabavu autocisterne</t>
  </si>
  <si>
    <t xml:space="preserve"> Izvor 82 (primici od financijske imovine)</t>
  </si>
  <si>
    <t xml:space="preserve">  Stambeni objekti</t>
  </si>
  <si>
    <t>POLUGODIŠNJI IZVJEŠTAJ O IZVRŠENJU PRORAČUNA</t>
  </si>
  <si>
    <t>GRADA HVARA ZA 2021. GODINU</t>
  </si>
  <si>
    <t>Hvar, 20.08.2021.god.</t>
  </si>
  <si>
    <t>Izvorni Plan
za 2021.g.</t>
  </si>
  <si>
    <t>Tekući Plan
za 2021.g.</t>
  </si>
  <si>
    <t>Izvršeno 2021.god.</t>
  </si>
  <si>
    <t xml:space="preserve">  - tekuća pomoć Županije SDŽ za knjižnicu</t>
  </si>
  <si>
    <t xml:space="preserve"> IZDACI ZA FINANCIJSKU IMOVINU I OTPLATE ZAJMOVA</t>
  </si>
  <si>
    <t xml:space="preserve"> 51</t>
  </si>
  <si>
    <t xml:space="preserve"> 518</t>
  </si>
  <si>
    <t>IZDACIZA DEPOZITE I JAMČEVNE POLOGE</t>
  </si>
  <si>
    <t xml:space="preserve"> 5181</t>
  </si>
  <si>
    <t xml:space="preserve"> Izdaci za dep.u tuz.kred.i ost.fin.inst.-dugoročni</t>
  </si>
  <si>
    <t xml:space="preserve"> IZDACI ZA OTPLATU GLAVNICE PRIMLJENIH KREDIDTA I ZAJMOVA</t>
  </si>
  <si>
    <t>OTPLATA GLAVNICE PRIMLJENIH KREDITA I ZAJMOVA OD KREDITNIH I OSTALIH FINANCIJSKIH INSTITUCIJA U JAVNOM SEKTORU</t>
  </si>
  <si>
    <t>Otplata glavnice primljenih kredita i zajmova od kreditnih i ostalih financijskih institucija u javnom sektoru</t>
  </si>
  <si>
    <t xml:space="preserve"> 547</t>
  </si>
  <si>
    <t>OTPLATA GLAVNICE PRIMLJENIH ZAJMOVA OD DRUGIH RAZINA VLASTI</t>
  </si>
  <si>
    <t xml:space="preserve"> 5471</t>
  </si>
  <si>
    <t>Otplata glavnice primljenih  zajmova od državnog proračuna</t>
  </si>
  <si>
    <t>UKUPNO RASHODI I IZDACI ( 3 + 4 + 5)</t>
  </si>
  <si>
    <t xml:space="preserve"> </t>
  </si>
  <si>
    <t>7</t>
  </si>
  <si>
    <t>Prih.od.nefinanc.imovine i nak.štete od osiguranja Grad Hvar</t>
  </si>
  <si>
    <t>73</t>
  </si>
  <si>
    <t>Prih.od.nefinanc.imovine i nak.štete od osiguranja-Knjižnica</t>
  </si>
  <si>
    <t xml:space="preserve"> OTPLATA GLAVNICE PRIMLJENIH  ZAJMOVA OD 
 DRUGIH RAZINA VLASTI</t>
  </si>
  <si>
    <t xml:space="preserve"> Otplata glavnice primljenih zajmova od državnog proračuna</t>
  </si>
  <si>
    <t xml:space="preserve"> IZDACI ZA OTPLATU GLAVNICE PRIMLJENIH KREDITA I ZAJMOVA</t>
  </si>
  <si>
    <t xml:space="preserve"> IZDACI ZA DANE ZAJMOVE I DEPOZITE</t>
  </si>
  <si>
    <t>5181</t>
  </si>
  <si>
    <t xml:space="preserve"> Izdaci za depozite u kreditnim i ostalim financijskim institucijama- tuzemni</t>
  </si>
  <si>
    <t xml:space="preserve"> IZDACI ZA DEPOZITE I JAMČEVNE POLOGE</t>
  </si>
  <si>
    <t>Izvori 71 - Prihodi od nef.imovine i naknade štete od osig.</t>
  </si>
  <si>
    <t>IZVORNI PLAN
za 2021.god.</t>
  </si>
  <si>
    <t>TEKUĆI PLAN
za 2021.god.</t>
  </si>
  <si>
    <t>IZVRŠENO
u 2021.god.</t>
  </si>
  <si>
    <t>Izvorni Plan
za 2021.god.</t>
  </si>
  <si>
    <t>Tekući Plan
za 2021.god.</t>
  </si>
  <si>
    <t>Izvršeno u 2021.god.</t>
  </si>
  <si>
    <t>542</t>
  </si>
  <si>
    <t>5422</t>
  </si>
  <si>
    <t>547</t>
  </si>
  <si>
    <t>5471</t>
  </si>
  <si>
    <t>518</t>
  </si>
  <si>
    <t xml:space="preserve"> Aktivnost A1005 05:  Usluge sudstva,policije i pomoć komunalnog redarstva</t>
  </si>
  <si>
    <t xml:space="preserve"> K.Projekt K1006 02: Adaptacija i dogradnja zgrade u ulici Antifašizma 10</t>
  </si>
  <si>
    <t xml:space="preserve"> T.projekt T1009 02: Pomoć Komunalnom za sanacija komunalnog
 odlagališta, izgradnju reciklažnog dvorišta i sortirnice</t>
  </si>
  <si>
    <t xml:space="preserve"> K.projekt K1009 03: Kupnja zemljišta za sanaciju odlagališta
 izgradnju reciklažnog dvoriša i sortirnice</t>
  </si>
  <si>
    <t xml:space="preserve">  Tekuće pomoći unutar općeg proračuna</t>
  </si>
  <si>
    <t xml:space="preserve">  Kapitalna pomoć unutar općeg proračuna</t>
  </si>
  <si>
    <t xml:space="preserve">  Ostale naknade troškova zaposlenima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</si>
</sst>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lgerian"/>
      <family val="5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lgerian"/>
      <family val="5"/>
    </font>
    <font>
      <sz val="7"/>
      <name val="Arial"/>
      <family val="2"/>
    </font>
    <font>
      <b/>
      <sz val="16"/>
      <name val="Algerian"/>
      <family val="5"/>
    </font>
    <font>
      <b/>
      <sz val="7"/>
      <name val="Algerian"/>
      <family val="5"/>
    </font>
    <font>
      <b/>
      <sz val="7"/>
      <name val="Arial"/>
      <family val="2"/>
    </font>
    <font>
      <sz val="9"/>
      <name val="Algerian"/>
      <family val="5"/>
    </font>
    <font>
      <b/>
      <sz val="9"/>
      <color indexed="8"/>
      <name val="Arial"/>
      <family val="2"/>
    </font>
    <font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7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7" borderId="10" xfId="0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/>
    </xf>
    <xf numFmtId="3" fontId="8" fillId="1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inden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7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4" fillId="35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19" borderId="13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3" fontId="4" fillId="1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3" fontId="8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19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7" borderId="10" xfId="0" applyNumberFormat="1" applyFont="1" applyFill="1" applyBorder="1" applyAlignment="1">
      <alignment horizontal="left" indent="1"/>
    </xf>
    <xf numFmtId="0" fontId="4" fillId="7" borderId="10" xfId="0" applyFont="1" applyFill="1" applyBorder="1" applyAlignment="1">
      <alignment horizontal="left" indent="1"/>
    </xf>
    <xf numFmtId="4" fontId="4" fillId="7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1" fillId="7" borderId="10" xfId="0" applyNumberFormat="1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" fontId="8" fillId="7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10" borderId="10" xfId="0" applyNumberFormat="1" applyFont="1" applyFill="1" applyBorder="1" applyAlignment="1">
      <alignment/>
    </xf>
    <xf numFmtId="4" fontId="21" fillId="34" borderId="12" xfId="0" applyNumberFormat="1" applyFont="1" applyFill="1" applyBorder="1" applyAlignment="1">
      <alignment vertical="center"/>
    </xf>
    <xf numFmtId="4" fontId="22" fillId="34" borderId="13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 vertical="center"/>
    </xf>
    <xf numFmtId="4" fontId="4" fillId="19" borderId="13" xfId="0" applyNumberFormat="1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4" fontId="4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8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4" fontId="6" fillId="7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7" fillId="7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 inden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2" fillId="0" borderId="16" xfId="0" applyFont="1" applyFill="1" applyBorder="1" applyAlignment="1">
      <alignment horizontal="left" indent="2"/>
    </xf>
    <xf numFmtId="0" fontId="2" fillId="0" borderId="17" xfId="0" applyFont="1" applyFill="1" applyBorder="1" applyAlignment="1">
      <alignment horizontal="left" indent="2"/>
    </xf>
    <xf numFmtId="0" fontId="14" fillId="0" borderId="15" xfId="0" applyFont="1" applyBorder="1" applyAlignment="1">
      <alignment horizontal="center"/>
    </xf>
    <xf numFmtId="0" fontId="4" fillId="10" borderId="1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1" fillId="7" borderId="14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indent="2"/>
    </xf>
    <xf numFmtId="0" fontId="4" fillId="12" borderId="18" xfId="0" applyFont="1" applyFill="1" applyBorder="1" applyAlignment="1">
      <alignment horizontal="left" indent="2"/>
    </xf>
    <xf numFmtId="0" fontId="4" fillId="12" borderId="11" xfId="0" applyFont="1" applyFill="1" applyBorder="1" applyAlignment="1">
      <alignment horizontal="left" indent="2"/>
    </xf>
    <xf numFmtId="0" fontId="8" fillId="7" borderId="14" xfId="0" applyFont="1" applyFill="1" applyBorder="1" applyAlignment="1">
      <alignment horizontal="left" indent="2"/>
    </xf>
    <xf numFmtId="0" fontId="8" fillId="7" borderId="11" xfId="0" applyFont="1" applyFill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0" fontId="1" fillId="7" borderId="14" xfId="0" applyFont="1" applyFill="1" applyBorder="1" applyAlignment="1">
      <alignment horizontal="left" indent="1"/>
    </xf>
    <xf numFmtId="0" fontId="1" fillId="7" borderId="11" xfId="0" applyFont="1" applyFill="1" applyBorder="1" applyAlignment="1">
      <alignment horizontal="left" inden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8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8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12" fillId="34" borderId="18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34" borderId="18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19" fillId="37" borderId="16" xfId="0" applyFont="1" applyFill="1" applyBorder="1" applyAlignment="1">
      <alignment horizontal="left"/>
    </xf>
    <xf numFmtId="0" fontId="19" fillId="37" borderId="17" xfId="0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/>
    </xf>
    <xf numFmtId="49" fontId="4" fillId="36" borderId="14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wrapText="1"/>
    </xf>
    <xf numFmtId="49" fontId="4" fillId="37" borderId="11" xfId="0" applyNumberFormat="1" applyFont="1" applyFill="1" applyBorder="1" applyAlignment="1">
      <alignment/>
    </xf>
    <xf numFmtId="49" fontId="4" fillId="37" borderId="14" xfId="0" applyNumberFormat="1" applyFont="1" applyFill="1" applyBorder="1" applyAlignment="1">
      <alignment vertical="center" wrapText="1"/>
    </xf>
    <xf numFmtId="49" fontId="4" fillId="37" borderId="11" xfId="0" applyNumberFormat="1" applyFont="1" applyFill="1" applyBorder="1" applyAlignment="1">
      <alignment vertical="center"/>
    </xf>
    <xf numFmtId="49" fontId="4" fillId="37" borderId="14" xfId="0" applyNumberFormat="1" applyFont="1" applyFill="1" applyBorder="1" applyAlignment="1">
      <alignment horizontal="left" wrapText="1"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left" vertical="center"/>
    </xf>
    <xf numFmtId="49" fontId="4" fillId="36" borderId="14" xfId="0" applyNumberFormat="1" applyFont="1" applyFill="1" applyBorder="1" applyAlignment="1">
      <alignment horizontal="left" wrapText="1"/>
    </xf>
    <xf numFmtId="49" fontId="4" fillId="37" borderId="11" xfId="0" applyNumberFormat="1" applyFont="1" applyFill="1" applyBorder="1" applyAlignment="1">
      <alignment horizontal="left" wrapText="1"/>
    </xf>
    <xf numFmtId="49" fontId="19" fillId="37" borderId="14" xfId="0" applyNumberFormat="1" applyFont="1" applyFill="1" applyBorder="1" applyAlignment="1">
      <alignment horizontal="left" vertical="center" wrapText="1"/>
    </xf>
    <xf numFmtId="49" fontId="19" fillId="37" borderId="11" xfId="0" applyNumberFormat="1" applyFont="1" applyFill="1" applyBorder="1" applyAlignment="1">
      <alignment horizontal="left" vertical="center"/>
    </xf>
    <xf numFmtId="49" fontId="4" fillId="37" borderId="11" xfId="0" applyNumberFormat="1" applyFont="1" applyFill="1" applyBorder="1" applyAlignment="1">
      <alignment horizontal="left" vertical="center" wrapText="1"/>
    </xf>
    <xf numFmtId="49" fontId="19" fillId="37" borderId="14" xfId="0" applyNumberFormat="1" applyFont="1" applyFill="1" applyBorder="1" applyAlignment="1">
      <alignment horizontal="left"/>
    </xf>
    <xf numFmtId="49" fontId="19" fillId="37" borderId="11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49" fontId="4" fillId="19" borderId="14" xfId="0" applyNumberFormat="1" applyFont="1" applyFill="1" applyBorder="1" applyAlignment="1">
      <alignment horizontal="left" vertical="center" indent="1"/>
    </xf>
    <xf numFmtId="49" fontId="4" fillId="19" borderId="11" xfId="0" applyNumberFormat="1" applyFont="1" applyFill="1" applyBorder="1" applyAlignment="1">
      <alignment horizontal="left" vertical="center" indent="1"/>
    </xf>
    <xf numFmtId="49" fontId="4" fillId="19" borderId="14" xfId="0" applyNumberFormat="1" applyFont="1" applyFill="1" applyBorder="1" applyAlignment="1">
      <alignment horizontal="left" vertical="center" wrapText="1" indent="1"/>
    </xf>
    <xf numFmtId="49" fontId="4" fillId="19" borderId="11" xfId="0" applyNumberFormat="1" applyFont="1" applyFill="1" applyBorder="1" applyAlignment="1">
      <alignment horizontal="left" vertical="center" wrapText="1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0"/>
  <sheetViews>
    <sheetView tabSelected="1" zoomScale="140" zoomScaleNormal="140" workbookViewId="0" topLeftCell="A337">
      <selection activeCell="C213" sqref="C213"/>
    </sheetView>
  </sheetViews>
  <sheetFormatPr defaultColWidth="9.140625" defaultRowHeight="12.75"/>
  <cols>
    <col min="1" max="1" width="5.57421875" style="2" customWidth="1"/>
    <col min="2" max="2" width="38.57421875" style="2" customWidth="1"/>
    <col min="3" max="3" width="10.28125" style="149" customWidth="1"/>
    <col min="4" max="4" width="8.7109375" style="2" customWidth="1"/>
    <col min="5" max="5" width="8.8515625" style="2" customWidth="1"/>
    <col min="6" max="6" width="10.00390625" style="2" customWidth="1"/>
    <col min="7" max="7" width="6.8515625" style="50" customWidth="1"/>
    <col min="8" max="8" width="5.57421875" style="50" customWidth="1"/>
    <col min="9" max="16384" width="9.140625" style="2" customWidth="1"/>
  </cols>
  <sheetData>
    <row r="1" spans="1:8" ht="33" customHeight="1">
      <c r="A1" s="10" t="s">
        <v>153</v>
      </c>
      <c r="F1" s="190" t="s">
        <v>1336</v>
      </c>
      <c r="G1" s="190"/>
      <c r="H1" s="190"/>
    </row>
    <row r="2" ht="15" customHeight="1">
      <c r="A2" s="10" t="s">
        <v>352</v>
      </c>
    </row>
    <row r="3" ht="15" customHeight="1"/>
    <row r="4" ht="25.5" customHeight="1"/>
    <row r="5" spans="1:8" ht="28.5" customHeight="1">
      <c r="A5" s="193" t="s">
        <v>1334</v>
      </c>
      <c r="B5" s="193"/>
      <c r="C5" s="193"/>
      <c r="D5" s="193"/>
      <c r="E5" s="193"/>
      <c r="F5" s="193"/>
      <c r="G5" s="193"/>
      <c r="H5" s="193"/>
    </row>
    <row r="6" spans="1:8" ht="24.75" customHeight="1">
      <c r="A6" s="193" t="s">
        <v>1335</v>
      </c>
      <c r="B6" s="193"/>
      <c r="C6" s="193"/>
      <c r="D6" s="193"/>
      <c r="E6" s="193"/>
      <c r="F6" s="193"/>
      <c r="G6" s="193"/>
      <c r="H6" s="193"/>
    </row>
    <row r="7" spans="1:8" ht="16.5" customHeight="1">
      <c r="A7" s="181"/>
      <c r="B7" s="181"/>
      <c r="C7" s="181"/>
      <c r="D7" s="181"/>
      <c r="E7" s="181"/>
      <c r="F7" s="11"/>
      <c r="G7" s="51"/>
      <c r="H7" s="51"/>
    </row>
    <row r="8" spans="1:2" ht="18" customHeight="1">
      <c r="A8" s="8"/>
      <c r="B8" s="8"/>
    </row>
    <row r="9" ht="32.25" customHeight="1">
      <c r="A9" s="1" t="s">
        <v>891</v>
      </c>
    </row>
    <row r="13" spans="7:8" ht="12">
      <c r="G13" s="174" t="s">
        <v>173</v>
      </c>
      <c r="H13" s="174"/>
    </row>
    <row r="14" spans="1:8" ht="27" customHeight="1">
      <c r="A14" s="191" t="s">
        <v>245</v>
      </c>
      <c r="B14" s="192"/>
      <c r="C14" s="150" t="s">
        <v>1152</v>
      </c>
      <c r="D14" s="34" t="s">
        <v>1337</v>
      </c>
      <c r="E14" s="34" t="s">
        <v>1338</v>
      </c>
      <c r="F14" s="34" t="s">
        <v>1339</v>
      </c>
      <c r="G14" s="52" t="s">
        <v>737</v>
      </c>
      <c r="H14" s="52" t="s">
        <v>738</v>
      </c>
    </row>
    <row r="15" spans="1:8" ht="11.25" customHeight="1">
      <c r="A15" s="194">
        <v>1</v>
      </c>
      <c r="B15" s="195"/>
      <c r="C15" s="166">
        <v>2</v>
      </c>
      <c r="D15" s="17">
        <v>3</v>
      </c>
      <c r="E15" s="17">
        <v>4</v>
      </c>
      <c r="F15" s="17">
        <v>5</v>
      </c>
      <c r="G15" s="53">
        <v>6</v>
      </c>
      <c r="H15" s="53">
        <v>7</v>
      </c>
    </row>
    <row r="16" spans="1:8" ht="18" customHeight="1">
      <c r="A16" s="168" t="s">
        <v>788</v>
      </c>
      <c r="B16" s="169"/>
      <c r="C16" s="122">
        <f>C45</f>
        <v>11642739.29</v>
      </c>
      <c r="D16" s="20">
        <f>D45</f>
        <v>31501800</v>
      </c>
      <c r="E16" s="20">
        <f>E45</f>
        <v>31501800</v>
      </c>
      <c r="F16" s="122">
        <f>F45</f>
        <v>9155971.574000001</v>
      </c>
      <c r="G16" s="54">
        <f>F16/C16*100</f>
        <v>78.64104267853963</v>
      </c>
      <c r="H16" s="54">
        <f aca="true" t="shared" si="0" ref="H16:H24">F16/E16*100</f>
        <v>29.064915573078366</v>
      </c>
    </row>
    <row r="17" spans="1:8" ht="18" customHeight="1">
      <c r="A17" s="168" t="s">
        <v>789</v>
      </c>
      <c r="B17" s="169"/>
      <c r="C17" s="122">
        <f>C183</f>
        <v>106443.48</v>
      </c>
      <c r="D17" s="20">
        <f>D183</f>
        <v>8000</v>
      </c>
      <c r="E17" s="20">
        <f>E183</f>
        <v>8000</v>
      </c>
      <c r="F17" s="122">
        <f>F183</f>
        <v>2102399.15</v>
      </c>
      <c r="G17" s="54">
        <f aca="true" t="shared" si="1" ref="G17:G24">F17/C17*100</f>
        <v>1975.1319197756407</v>
      </c>
      <c r="H17" s="54">
        <f t="shared" si="0"/>
        <v>26279.989374999997</v>
      </c>
    </row>
    <row r="18" spans="1:8" ht="18" customHeight="1">
      <c r="A18" s="186" t="s">
        <v>790</v>
      </c>
      <c r="B18" s="187"/>
      <c r="C18" s="121">
        <f>SUM(C16:C17)</f>
        <v>11749182.77</v>
      </c>
      <c r="D18" s="22">
        <f>SUM(D16:D17)</f>
        <v>31509800</v>
      </c>
      <c r="E18" s="22">
        <f>SUM(E16:E17)</f>
        <v>31509800</v>
      </c>
      <c r="F18" s="121">
        <f>SUM(F16:F17)</f>
        <v>11258370.724000001</v>
      </c>
      <c r="G18" s="54">
        <f t="shared" si="1"/>
        <v>95.82258565886623</v>
      </c>
      <c r="H18" s="54">
        <f t="shared" si="0"/>
        <v>35.7297435210633</v>
      </c>
    </row>
    <row r="19" spans="1:8" ht="12" customHeight="1">
      <c r="A19" s="182"/>
      <c r="B19" s="183"/>
      <c r="C19" s="183"/>
      <c r="D19" s="183"/>
      <c r="E19" s="183"/>
      <c r="F19" s="183"/>
      <c r="G19" s="183"/>
      <c r="H19" s="184"/>
    </row>
    <row r="20" spans="1:8" ht="18" customHeight="1">
      <c r="A20" s="168" t="s">
        <v>791</v>
      </c>
      <c r="B20" s="169"/>
      <c r="C20" s="122">
        <f>C214</f>
        <v>10763607.39</v>
      </c>
      <c r="D20" s="20">
        <f>D214</f>
        <v>25505700</v>
      </c>
      <c r="E20" s="20">
        <f>E214</f>
        <v>25505700</v>
      </c>
      <c r="F20" s="122">
        <f>F214</f>
        <v>9970785.83</v>
      </c>
      <c r="G20" s="54">
        <f t="shared" si="1"/>
        <v>92.63423932819607</v>
      </c>
      <c r="H20" s="54">
        <f t="shared" si="0"/>
        <v>39.09238260467268</v>
      </c>
    </row>
    <row r="21" spans="1:8" ht="18" customHeight="1">
      <c r="A21" s="168" t="s">
        <v>792</v>
      </c>
      <c r="B21" s="169"/>
      <c r="C21" s="122">
        <f>C294</f>
        <v>4917643.51</v>
      </c>
      <c r="D21" s="20">
        <f>D294</f>
        <v>10909650</v>
      </c>
      <c r="E21" s="20">
        <f>E294</f>
        <v>10909650</v>
      </c>
      <c r="F21" s="122">
        <f>F294</f>
        <v>1994966.7399999998</v>
      </c>
      <c r="G21" s="54">
        <f t="shared" si="1"/>
        <v>40.567534754059466</v>
      </c>
      <c r="H21" s="54">
        <f t="shared" si="0"/>
        <v>18.286257945946936</v>
      </c>
    </row>
    <row r="22" spans="1:8" ht="18" customHeight="1">
      <c r="A22" s="186" t="s">
        <v>793</v>
      </c>
      <c r="B22" s="187"/>
      <c r="C22" s="121">
        <f>SUM(C20:C21)</f>
        <v>15681250.9</v>
      </c>
      <c r="D22" s="22">
        <f>SUM(D20:D21)</f>
        <v>36415350</v>
      </c>
      <c r="E22" s="22">
        <f>SUM(E20:E21)</f>
        <v>36415350</v>
      </c>
      <c r="F22" s="121">
        <f>SUM(F20:F21)</f>
        <v>11965752.57</v>
      </c>
      <c r="G22" s="54">
        <f t="shared" si="1"/>
        <v>76.30611005656442</v>
      </c>
      <c r="H22" s="54">
        <f t="shared" si="0"/>
        <v>32.8590898343693</v>
      </c>
    </row>
    <row r="23" spans="1:8" ht="12" customHeight="1">
      <c r="A23" s="182"/>
      <c r="B23" s="183"/>
      <c r="C23" s="183"/>
      <c r="D23" s="183"/>
      <c r="E23" s="183"/>
      <c r="F23" s="183"/>
      <c r="G23" s="183"/>
      <c r="H23" s="184"/>
    </row>
    <row r="24" spans="1:8" ht="18" customHeight="1">
      <c r="A24" s="188" t="s">
        <v>794</v>
      </c>
      <c r="B24" s="189"/>
      <c r="C24" s="124">
        <f>C18-C22</f>
        <v>-3932068.130000001</v>
      </c>
      <c r="D24" s="93">
        <f>D18-D22</f>
        <v>-4905550</v>
      </c>
      <c r="E24" s="93">
        <f>E18-E22</f>
        <v>-4905550</v>
      </c>
      <c r="F24" s="124">
        <f>F18-F22</f>
        <v>-707381.845999999</v>
      </c>
      <c r="G24" s="94">
        <f t="shared" si="1"/>
        <v>17.990070940098356</v>
      </c>
      <c r="H24" s="94">
        <f t="shared" si="0"/>
        <v>14.42003131147372</v>
      </c>
    </row>
    <row r="25" spans="1:8" ht="12" customHeight="1">
      <c r="A25" s="185"/>
      <c r="B25" s="185"/>
      <c r="C25" s="185"/>
      <c r="D25" s="185"/>
      <c r="E25" s="185"/>
      <c r="F25" s="185"/>
      <c r="G25" s="185"/>
      <c r="H25" s="185"/>
    </row>
    <row r="26" spans="1:8" ht="18" customHeight="1">
      <c r="A26" s="196" t="s">
        <v>787</v>
      </c>
      <c r="B26" s="197"/>
      <c r="C26" s="197"/>
      <c r="D26" s="197"/>
      <c r="E26" s="197"/>
      <c r="F26" s="197"/>
      <c r="G26" s="197"/>
      <c r="H26" s="198"/>
    </row>
    <row r="27" spans="1:8" ht="18" customHeight="1">
      <c r="A27" s="172" t="s">
        <v>802</v>
      </c>
      <c r="B27" s="173"/>
      <c r="C27" s="125">
        <v>11073057.66</v>
      </c>
      <c r="D27" s="95">
        <v>13947971</v>
      </c>
      <c r="E27" s="95">
        <v>13947971</v>
      </c>
      <c r="F27" s="125">
        <v>13947970.93</v>
      </c>
      <c r="G27" s="96">
        <f>F27/C27*100</f>
        <v>125.96313826112598</v>
      </c>
      <c r="H27" s="96">
        <f>F27/E27*100</f>
        <v>99.99999949813488</v>
      </c>
    </row>
    <row r="28" spans="1:8" ht="18" customHeight="1">
      <c r="A28" s="170" t="s">
        <v>795</v>
      </c>
      <c r="B28" s="171"/>
      <c r="C28" s="122">
        <v>4192311.45</v>
      </c>
      <c r="D28" s="20">
        <v>2220000</v>
      </c>
      <c r="E28" s="20">
        <v>2220000</v>
      </c>
      <c r="F28" s="122">
        <v>6161221.56</v>
      </c>
      <c r="G28" s="54">
        <f>F28/C28*100</f>
        <v>146.96478621596683</v>
      </c>
      <c r="H28" s="54">
        <f>F28/E28*100</f>
        <v>277.5325027027027</v>
      </c>
    </row>
    <row r="29" ht="21.75" customHeight="1"/>
    <row r="30" spans="1:8" ht="27" customHeight="1">
      <c r="A30" s="15" t="s">
        <v>244</v>
      </c>
      <c r="B30" s="16"/>
      <c r="C30" s="150" t="s">
        <v>1152</v>
      </c>
      <c r="D30" s="34" t="s">
        <v>1337</v>
      </c>
      <c r="E30" s="34" t="s">
        <v>1338</v>
      </c>
      <c r="F30" s="34" t="s">
        <v>1339</v>
      </c>
      <c r="G30" s="52" t="s">
        <v>737</v>
      </c>
      <c r="H30" s="52" t="s">
        <v>738</v>
      </c>
    </row>
    <row r="31" spans="1:8" ht="18" customHeight="1">
      <c r="A31" s="170" t="s">
        <v>796</v>
      </c>
      <c r="B31" s="171"/>
      <c r="C31" s="122">
        <v>306987.62</v>
      </c>
      <c r="D31" s="20">
        <f>D197</f>
        <v>2705550</v>
      </c>
      <c r="E31" s="20">
        <f>E197</f>
        <v>2705550</v>
      </c>
      <c r="F31" s="122">
        <f>F197</f>
        <v>0</v>
      </c>
      <c r="G31" s="54">
        <f aca="true" t="shared" si="2" ref="G31:G38">F31/C31*100</f>
        <v>0</v>
      </c>
      <c r="H31" s="54">
        <f>F31/E31*100</f>
        <v>0</v>
      </c>
    </row>
    <row r="32" spans="1:8" ht="18" customHeight="1">
      <c r="A32" s="170" t="s">
        <v>797</v>
      </c>
      <c r="B32" s="171"/>
      <c r="C32" s="122">
        <f>'TABLICA 7'!C16</f>
        <v>0</v>
      </c>
      <c r="D32" s="20">
        <v>20000</v>
      </c>
      <c r="E32" s="20">
        <v>20000</v>
      </c>
      <c r="F32" s="122">
        <v>2711717.88</v>
      </c>
      <c r="G32" s="54" t="e">
        <f t="shared" si="2"/>
        <v>#DIV/0!</v>
      </c>
      <c r="H32" s="54">
        <f>F32/E32*100</f>
        <v>13558.589399999999</v>
      </c>
    </row>
    <row r="33" spans="1:8" ht="18" customHeight="1">
      <c r="A33" s="186" t="s">
        <v>798</v>
      </c>
      <c r="B33" s="187"/>
      <c r="C33" s="121">
        <f>0-C32</f>
        <v>0</v>
      </c>
      <c r="D33" s="22">
        <f>D31-D32</f>
        <v>2685550</v>
      </c>
      <c r="E33" s="22">
        <f>E31-E32</f>
        <v>2685550</v>
      </c>
      <c r="F33" s="121">
        <f>0-F32</f>
        <v>-2711717.88</v>
      </c>
      <c r="G33" s="54" t="e">
        <f t="shared" si="2"/>
        <v>#DIV/0!</v>
      </c>
      <c r="H33" s="54">
        <f>F33/E33*100</f>
        <v>-100.97439556143061</v>
      </c>
    </row>
    <row r="34" spans="3:6" ht="26.25" customHeight="1">
      <c r="C34" s="151"/>
      <c r="D34" s="36"/>
      <c r="E34" s="36"/>
      <c r="F34" s="36"/>
    </row>
    <row r="35" spans="1:8" ht="21" customHeight="1">
      <c r="A35" s="175" t="s">
        <v>246</v>
      </c>
      <c r="B35" s="176"/>
      <c r="C35" s="126">
        <f>C18+C31</f>
        <v>12056170.389999999</v>
      </c>
      <c r="D35" s="37">
        <f>D18+D31</f>
        <v>34215350</v>
      </c>
      <c r="E35" s="37">
        <f>E18+E31</f>
        <v>34215350</v>
      </c>
      <c r="F35" s="126">
        <f>F18+F31</f>
        <v>11258370.724000001</v>
      </c>
      <c r="G35" s="54">
        <f t="shared" si="2"/>
        <v>93.38264440371768</v>
      </c>
      <c r="H35" s="54">
        <f>F35/E35*100</f>
        <v>32.90444412814716</v>
      </c>
    </row>
    <row r="36" spans="1:8" ht="21" customHeight="1">
      <c r="A36" s="175" t="s">
        <v>247</v>
      </c>
      <c r="B36" s="176"/>
      <c r="C36" s="126">
        <f>C22+C32</f>
        <v>15681250.9</v>
      </c>
      <c r="D36" s="37">
        <f>D22+D32</f>
        <v>36435350</v>
      </c>
      <c r="E36" s="37">
        <f>E22+E32</f>
        <v>36435350</v>
      </c>
      <c r="F36" s="126">
        <f>F22+F32</f>
        <v>14677470.45</v>
      </c>
      <c r="G36" s="54">
        <f t="shared" si="2"/>
        <v>93.59884963003812</v>
      </c>
      <c r="H36" s="54">
        <f>F36/E36*100</f>
        <v>40.283599443946606</v>
      </c>
    </row>
    <row r="37" spans="1:8" ht="21" customHeight="1">
      <c r="A37" s="177" t="s">
        <v>248</v>
      </c>
      <c r="B37" s="178"/>
      <c r="C37" s="122">
        <f>C35-C36</f>
        <v>-3625080.5100000016</v>
      </c>
      <c r="D37" s="20">
        <f>D35-D36</f>
        <v>-2220000</v>
      </c>
      <c r="E37" s="20">
        <f>E35-E36</f>
        <v>-2220000</v>
      </c>
      <c r="F37" s="122">
        <f>F35-F36</f>
        <v>-3419099.725999998</v>
      </c>
      <c r="G37" s="54">
        <f t="shared" si="2"/>
        <v>94.31789767339531</v>
      </c>
      <c r="H37" s="54">
        <f>F37/E37*100</f>
        <v>154.01350117117107</v>
      </c>
    </row>
    <row r="38" spans="1:8" ht="21" customHeight="1">
      <c r="A38" s="179" t="s">
        <v>577</v>
      </c>
      <c r="B38" s="180"/>
      <c r="C38" s="121">
        <v>4192311.45</v>
      </c>
      <c r="D38" s="22">
        <v>2220000</v>
      </c>
      <c r="E38" s="22">
        <v>2220000</v>
      </c>
      <c r="F38" s="121">
        <v>6161221.56</v>
      </c>
      <c r="G38" s="54">
        <f t="shared" si="2"/>
        <v>146.96478621596683</v>
      </c>
      <c r="H38" s="54">
        <f>F38/E38*100</f>
        <v>277.5325027027027</v>
      </c>
    </row>
    <row r="39" spans="1:8" ht="21" customHeight="1">
      <c r="A39" s="177" t="s">
        <v>799</v>
      </c>
      <c r="B39" s="178"/>
      <c r="C39" s="122">
        <v>7447978.53</v>
      </c>
      <c r="D39" s="20">
        <f>D35-D36+D27</f>
        <v>11727971</v>
      </c>
      <c r="E39" s="20">
        <f>E35-E36+E27</f>
        <v>11727971</v>
      </c>
      <c r="F39" s="122">
        <f>F35-F36+F27</f>
        <v>10528871.204000002</v>
      </c>
      <c r="G39" s="54"/>
      <c r="H39" s="54"/>
    </row>
    <row r="40" ht="20.25" customHeight="1"/>
    <row r="41" spans="1:2" ht="28.5" customHeight="1">
      <c r="A41" s="103" t="s">
        <v>899</v>
      </c>
      <c r="B41" s="12"/>
    </row>
    <row r="42" spans="3:8" ht="22.5" customHeight="1">
      <c r="C42" s="152"/>
      <c r="D42" s="8"/>
      <c r="E42" s="8"/>
      <c r="F42" s="8"/>
      <c r="G42" s="174"/>
      <c r="H42" s="174"/>
    </row>
    <row r="43" spans="1:8" ht="27" customHeight="1">
      <c r="A43" s="92" t="s">
        <v>800</v>
      </c>
      <c r="B43" s="92" t="s">
        <v>893</v>
      </c>
      <c r="C43" s="153" t="s">
        <v>1152</v>
      </c>
      <c r="D43" s="48" t="s">
        <v>1337</v>
      </c>
      <c r="E43" s="48" t="s">
        <v>1338</v>
      </c>
      <c r="F43" s="48" t="s">
        <v>1339</v>
      </c>
      <c r="G43" s="55" t="s">
        <v>803</v>
      </c>
      <c r="H43" s="55" t="s">
        <v>804</v>
      </c>
    </row>
    <row r="44" spans="1:8" s="50" customFormat="1" ht="9.75" customHeight="1">
      <c r="A44" s="97">
        <v>1</v>
      </c>
      <c r="B44" s="97">
        <v>2</v>
      </c>
      <c r="C44" s="167">
        <v>3</v>
      </c>
      <c r="D44" s="55">
        <v>4</v>
      </c>
      <c r="E44" s="55">
        <v>5</v>
      </c>
      <c r="F44" s="55">
        <v>6</v>
      </c>
      <c r="G44" s="55">
        <v>7</v>
      </c>
      <c r="H44" s="55">
        <v>8</v>
      </c>
    </row>
    <row r="45" spans="1:8" ht="24" customHeight="1">
      <c r="A45" s="27" t="s">
        <v>406</v>
      </c>
      <c r="B45" s="28" t="s">
        <v>249</v>
      </c>
      <c r="C45" s="120">
        <f>C46+C66+C97+C125+C155+C176</f>
        <v>11642739.29</v>
      </c>
      <c r="D45" s="21">
        <f>D46+D66+D97+D125+D155+D176</f>
        <v>31501800</v>
      </c>
      <c r="E45" s="21">
        <f>E46+E66+E97+E125+E155+E176</f>
        <v>31501800</v>
      </c>
      <c r="F45" s="120">
        <f>F46+F66+F97+F125+F155+F176</f>
        <v>9155971.574000001</v>
      </c>
      <c r="G45" s="56">
        <f>F45/C45*100</f>
        <v>78.64104267853963</v>
      </c>
      <c r="H45" s="56">
        <f>F45/E45*100</f>
        <v>29.064915573078366</v>
      </c>
    </row>
    <row r="46" spans="1:8" ht="21" customHeight="1">
      <c r="A46" s="25" t="s">
        <v>407</v>
      </c>
      <c r="B46" s="26" t="s">
        <v>175</v>
      </c>
      <c r="C46" s="121">
        <f>C47+C54+C60</f>
        <v>3830415.16</v>
      </c>
      <c r="D46" s="22">
        <f>D47+D54+D60</f>
        <v>12885000</v>
      </c>
      <c r="E46" s="22">
        <f>E47+E54+E60</f>
        <v>12885000</v>
      </c>
      <c r="F46" s="121">
        <f>F47+F54+F60</f>
        <v>3421963.6799999997</v>
      </c>
      <c r="G46" s="54">
        <f>F46/C46*100</f>
        <v>89.33662637237472</v>
      </c>
      <c r="H46" s="54">
        <f>F46/E46*100</f>
        <v>26.557731315483117</v>
      </c>
    </row>
    <row r="47" spans="1:8" ht="18" customHeight="1">
      <c r="A47" s="25" t="s">
        <v>408</v>
      </c>
      <c r="B47" s="26" t="s">
        <v>176</v>
      </c>
      <c r="C47" s="121">
        <f>SUM(C48:C53)</f>
        <v>2095155.62</v>
      </c>
      <c r="D47" s="22">
        <f>SUM(D48:D53)</f>
        <v>5675000</v>
      </c>
      <c r="E47" s="22">
        <f>SUM(E48:E53)</f>
        <v>5675000</v>
      </c>
      <c r="F47" s="121">
        <f>SUM(F48:F53)</f>
        <v>2592452.13</v>
      </c>
      <c r="G47" s="54">
        <f aca="true" t="shared" si="3" ref="G47:G101">F47/C47*100</f>
        <v>123.73554046548578</v>
      </c>
      <c r="H47" s="54">
        <f>F47/E47*100</f>
        <v>45.681975859030835</v>
      </c>
    </row>
    <row r="48" spans="1:8" ht="15" customHeight="1">
      <c r="A48" s="18" t="s">
        <v>409</v>
      </c>
      <c r="B48" s="19" t="s">
        <v>177</v>
      </c>
      <c r="C48" s="122">
        <v>1670388</v>
      </c>
      <c r="D48" s="20">
        <v>3970000</v>
      </c>
      <c r="E48" s="20">
        <v>3970000</v>
      </c>
      <c r="F48" s="122">
        <v>1984986.24</v>
      </c>
      <c r="G48" s="54">
        <f t="shared" si="3"/>
        <v>118.83384219714222</v>
      </c>
      <c r="H48" s="54">
        <f>F48/E48*100</f>
        <v>49.99965340050378</v>
      </c>
    </row>
    <row r="49" spans="1:8" ht="15" customHeight="1">
      <c r="A49" s="18" t="s">
        <v>410</v>
      </c>
      <c r="B49" s="19" t="s">
        <v>178</v>
      </c>
      <c r="C49" s="122">
        <v>480564.23</v>
      </c>
      <c r="D49" s="20">
        <v>950000</v>
      </c>
      <c r="E49" s="20">
        <v>950000</v>
      </c>
      <c r="F49" s="122">
        <v>346805.54</v>
      </c>
      <c r="G49" s="54">
        <f t="shared" si="3"/>
        <v>72.16632415608628</v>
      </c>
      <c r="H49" s="54">
        <f>F49/E49*100</f>
        <v>36.50584631578947</v>
      </c>
    </row>
    <row r="50" spans="1:8" ht="15" customHeight="1">
      <c r="A50" s="18" t="s">
        <v>411</v>
      </c>
      <c r="B50" s="19" t="s">
        <v>179</v>
      </c>
      <c r="C50" s="122">
        <v>572951.37</v>
      </c>
      <c r="D50" s="20">
        <v>1250000</v>
      </c>
      <c r="E50" s="20">
        <v>1250000</v>
      </c>
      <c r="F50" s="122">
        <v>774182.26</v>
      </c>
      <c r="G50" s="54">
        <f t="shared" si="3"/>
        <v>135.12180972706287</v>
      </c>
      <c r="H50" s="54">
        <f aca="true" t="shared" si="4" ref="H50:H101">F50/E50*100</f>
        <v>61.934580800000006</v>
      </c>
    </row>
    <row r="51" spans="1:8" ht="15" customHeight="1">
      <c r="A51" s="18" t="s">
        <v>412</v>
      </c>
      <c r="B51" s="19" t="s">
        <v>525</v>
      </c>
      <c r="C51" s="122">
        <v>47811.52</v>
      </c>
      <c r="D51" s="20">
        <v>100000</v>
      </c>
      <c r="E51" s="20">
        <v>100000</v>
      </c>
      <c r="F51" s="122">
        <v>299532.6</v>
      </c>
      <c r="G51" s="54">
        <f t="shared" si="3"/>
        <v>626.4862526855452</v>
      </c>
      <c r="H51" s="54">
        <f t="shared" si="4"/>
        <v>299.5326</v>
      </c>
    </row>
    <row r="52" spans="1:8" ht="15" customHeight="1">
      <c r="A52" s="18" t="s">
        <v>1178</v>
      </c>
      <c r="B52" s="19" t="s">
        <v>180</v>
      </c>
      <c r="C52" s="122">
        <v>-676559.5</v>
      </c>
      <c r="D52" s="20">
        <v>-600000</v>
      </c>
      <c r="E52" s="20">
        <v>-600000</v>
      </c>
      <c r="F52" s="122">
        <v>-813054.51</v>
      </c>
      <c r="G52" s="54">
        <f t="shared" si="3"/>
        <v>120.1748715375366</v>
      </c>
      <c r="H52" s="54">
        <f t="shared" si="4"/>
        <v>135.509085</v>
      </c>
    </row>
    <row r="53" spans="1:8" ht="15" customHeight="1">
      <c r="A53" s="18" t="s">
        <v>647</v>
      </c>
      <c r="B53" s="19" t="s">
        <v>1044</v>
      </c>
      <c r="C53" s="122">
        <v>0</v>
      </c>
      <c r="D53" s="20">
        <v>5000</v>
      </c>
      <c r="E53" s="20">
        <v>5000</v>
      </c>
      <c r="F53" s="122">
        <v>0</v>
      </c>
      <c r="G53" s="54" t="e">
        <f t="shared" si="3"/>
        <v>#DIV/0!</v>
      </c>
      <c r="H53" s="54">
        <f>F53/E53*100</f>
        <v>0</v>
      </c>
    </row>
    <row r="54" spans="1:8" ht="18" customHeight="1">
      <c r="A54" s="25" t="s">
        <v>413</v>
      </c>
      <c r="B54" s="26" t="s">
        <v>181</v>
      </c>
      <c r="C54" s="121">
        <f>C55+C58</f>
        <v>1647534.35</v>
      </c>
      <c r="D54" s="22">
        <f>D55+D58</f>
        <v>5400000</v>
      </c>
      <c r="E54" s="22">
        <f>E55+E58</f>
        <v>5400000</v>
      </c>
      <c r="F54" s="121">
        <f>F55+F58</f>
        <v>754051.9</v>
      </c>
      <c r="G54" s="54">
        <f t="shared" si="3"/>
        <v>45.76850855947252</v>
      </c>
      <c r="H54" s="54">
        <f t="shared" si="4"/>
        <v>13.963924074074075</v>
      </c>
    </row>
    <row r="55" spans="1:8" ht="15" customHeight="1">
      <c r="A55" s="18" t="s">
        <v>414</v>
      </c>
      <c r="B55" s="19" t="s">
        <v>182</v>
      </c>
      <c r="C55" s="122">
        <f>SUM(C56:C57)</f>
        <v>190456.3</v>
      </c>
      <c r="D55" s="20">
        <f>SUM(D56:D57)</f>
        <v>2400000</v>
      </c>
      <c r="E55" s="20">
        <f>SUM(E56:E57)</f>
        <v>2400000</v>
      </c>
      <c r="F55" s="122">
        <f>SUM(F56:F57)</f>
        <v>106003.92</v>
      </c>
      <c r="G55" s="54">
        <f t="shared" si="3"/>
        <v>55.657870073082385</v>
      </c>
      <c r="H55" s="54">
        <f t="shared" si="4"/>
        <v>4.41683</v>
      </c>
    </row>
    <row r="56" spans="1:8" ht="13.5" customHeight="1">
      <c r="A56" s="23" t="s">
        <v>415</v>
      </c>
      <c r="B56" s="24" t="s">
        <v>250</v>
      </c>
      <c r="C56" s="122">
        <v>25476.46</v>
      </c>
      <c r="D56" s="20">
        <v>200000</v>
      </c>
      <c r="E56" s="20">
        <v>200000</v>
      </c>
      <c r="F56" s="122">
        <v>53738.95</v>
      </c>
      <c r="G56" s="54">
        <f t="shared" si="3"/>
        <v>210.9357029979832</v>
      </c>
      <c r="H56" s="54">
        <f t="shared" si="4"/>
        <v>26.869474999999998</v>
      </c>
    </row>
    <row r="57" spans="1:8" ht="12.75" customHeight="1">
      <c r="A57" s="23" t="s">
        <v>416</v>
      </c>
      <c r="B57" s="24" t="s">
        <v>251</v>
      </c>
      <c r="C57" s="122">
        <v>164979.84</v>
      </c>
      <c r="D57" s="20">
        <v>2200000</v>
      </c>
      <c r="E57" s="20">
        <v>2200000</v>
      </c>
      <c r="F57" s="122">
        <v>52264.97</v>
      </c>
      <c r="G57" s="54">
        <f t="shared" si="3"/>
        <v>31.679610066296586</v>
      </c>
      <c r="H57" s="54">
        <f t="shared" si="4"/>
        <v>2.3756804545454546</v>
      </c>
    </row>
    <row r="58" spans="1:8" ht="15" customHeight="1">
      <c r="A58" s="18" t="s">
        <v>417</v>
      </c>
      <c r="B58" s="19" t="s">
        <v>183</v>
      </c>
      <c r="C58" s="122">
        <f>SUM(C59)</f>
        <v>1457078.05</v>
      </c>
      <c r="D58" s="20">
        <f>SUM(D59)</f>
        <v>3000000</v>
      </c>
      <c r="E58" s="20">
        <f>SUM(E59)</f>
        <v>3000000</v>
      </c>
      <c r="F58" s="122">
        <f>SUM(F59)</f>
        <v>648047.98</v>
      </c>
      <c r="G58" s="54">
        <f t="shared" si="3"/>
        <v>44.47585906602601</v>
      </c>
      <c r="H58" s="54">
        <f t="shared" si="4"/>
        <v>21.601599333333333</v>
      </c>
    </row>
    <row r="59" spans="1:8" ht="12.75" customHeight="1">
      <c r="A59" s="23" t="s">
        <v>418</v>
      </c>
      <c r="B59" s="24" t="s">
        <v>252</v>
      </c>
      <c r="C59" s="122">
        <v>1457078.05</v>
      </c>
      <c r="D59" s="20">
        <v>3000000</v>
      </c>
      <c r="E59" s="20">
        <v>3000000</v>
      </c>
      <c r="F59" s="122">
        <v>648047.98</v>
      </c>
      <c r="G59" s="54">
        <f t="shared" si="3"/>
        <v>44.47585906602601</v>
      </c>
      <c r="H59" s="54">
        <f t="shared" si="4"/>
        <v>21.601599333333333</v>
      </c>
    </row>
    <row r="60" spans="1:8" ht="18" customHeight="1">
      <c r="A60" s="25" t="s">
        <v>419</v>
      </c>
      <c r="B60" s="26" t="s">
        <v>184</v>
      </c>
      <c r="C60" s="121">
        <f>C61+C63</f>
        <v>87725.19</v>
      </c>
      <c r="D60" s="22">
        <f>D61+D63</f>
        <v>1810000</v>
      </c>
      <c r="E60" s="22">
        <f>E61+E63</f>
        <v>1810000</v>
      </c>
      <c r="F60" s="121">
        <f>F61+F63</f>
        <v>75459.65</v>
      </c>
      <c r="G60" s="54">
        <f t="shared" si="3"/>
        <v>86.01822350000039</v>
      </c>
      <c r="H60" s="54">
        <f t="shared" si="4"/>
        <v>4.169041436464088</v>
      </c>
    </row>
    <row r="61" spans="1:8" ht="15" customHeight="1">
      <c r="A61" s="18" t="s">
        <v>420</v>
      </c>
      <c r="B61" s="19" t="s">
        <v>185</v>
      </c>
      <c r="C61" s="122">
        <f>SUM(C62)</f>
        <v>79831.06</v>
      </c>
      <c r="D61" s="20">
        <f>SUM(D62)</f>
        <v>1800000</v>
      </c>
      <c r="E61" s="20">
        <f>SUM(E62)</f>
        <v>1800000</v>
      </c>
      <c r="F61" s="122">
        <f>SUM(F62)</f>
        <v>72271.25</v>
      </c>
      <c r="G61" s="54">
        <f t="shared" si="3"/>
        <v>90.53023973375777</v>
      </c>
      <c r="H61" s="54">
        <f t="shared" si="4"/>
        <v>4.015069444444444</v>
      </c>
    </row>
    <row r="62" spans="1:8" ht="12.75" customHeight="1">
      <c r="A62" s="23" t="s">
        <v>421</v>
      </c>
      <c r="B62" s="24" t="s">
        <v>253</v>
      </c>
      <c r="C62" s="122">
        <v>79831.06</v>
      </c>
      <c r="D62" s="20">
        <v>1800000</v>
      </c>
      <c r="E62" s="20">
        <v>1800000</v>
      </c>
      <c r="F62" s="122">
        <v>72271.25</v>
      </c>
      <c r="G62" s="54">
        <f t="shared" si="3"/>
        <v>90.53023973375777</v>
      </c>
      <c r="H62" s="54">
        <f t="shared" si="4"/>
        <v>4.015069444444444</v>
      </c>
    </row>
    <row r="63" spans="1:8" ht="15" customHeight="1">
      <c r="A63" s="18" t="s">
        <v>422</v>
      </c>
      <c r="B63" s="19" t="s">
        <v>307</v>
      </c>
      <c r="C63" s="122">
        <f>SUM(C64:C65)</f>
        <v>7894.13</v>
      </c>
      <c r="D63" s="20">
        <f>SUM(D64:D64)</f>
        <v>10000</v>
      </c>
      <c r="E63" s="20">
        <f>SUM(E64:E64)</f>
        <v>10000</v>
      </c>
      <c r="F63" s="122">
        <f>SUM(F64:F65)</f>
        <v>3188.4</v>
      </c>
      <c r="G63" s="54">
        <f t="shared" si="3"/>
        <v>40.38950460658743</v>
      </c>
      <c r="H63" s="54">
        <f t="shared" si="4"/>
        <v>31.884</v>
      </c>
    </row>
    <row r="64" spans="1:8" ht="12.75" customHeight="1">
      <c r="A64" s="23" t="s">
        <v>423</v>
      </c>
      <c r="B64" s="24" t="s">
        <v>254</v>
      </c>
      <c r="C64" s="122">
        <v>7894.13</v>
      </c>
      <c r="D64" s="20">
        <v>10000</v>
      </c>
      <c r="E64" s="20">
        <v>10000</v>
      </c>
      <c r="F64" s="122">
        <v>3188.4</v>
      </c>
      <c r="G64" s="54">
        <f t="shared" si="3"/>
        <v>40.38950460658743</v>
      </c>
      <c r="H64" s="54">
        <f t="shared" si="4"/>
        <v>31.884</v>
      </c>
    </row>
    <row r="65" spans="1:8" ht="12.75" customHeight="1">
      <c r="A65" s="23" t="s">
        <v>762</v>
      </c>
      <c r="B65" s="24" t="s">
        <v>763</v>
      </c>
      <c r="C65" s="122">
        <v>0</v>
      </c>
      <c r="D65" s="20">
        <v>0</v>
      </c>
      <c r="E65" s="20">
        <v>0</v>
      </c>
      <c r="F65" s="122">
        <v>0</v>
      </c>
      <c r="G65" s="54" t="e">
        <f>F65/C65*100</f>
        <v>#DIV/0!</v>
      </c>
      <c r="H65" s="54" t="e">
        <f>F65/E65*100</f>
        <v>#DIV/0!</v>
      </c>
    </row>
    <row r="66" spans="1:8" ht="21" customHeight="1">
      <c r="A66" s="25" t="s">
        <v>424</v>
      </c>
      <c r="B66" s="26" t="s">
        <v>186</v>
      </c>
      <c r="C66" s="123">
        <f>C70+C77+C86+C94+C67</f>
        <v>2797353.8900000006</v>
      </c>
      <c r="D66" s="102">
        <f>D70+D77+D86+D94+D67</f>
        <v>4445000</v>
      </c>
      <c r="E66" s="102">
        <f>E70+E77+E86+E94+E67</f>
        <v>4445000</v>
      </c>
      <c r="F66" s="123">
        <f>F70+F77+F86+F94+F67</f>
        <v>515289.02</v>
      </c>
      <c r="G66" s="54">
        <f t="shared" si="3"/>
        <v>18.4205874645342</v>
      </c>
      <c r="H66" s="54">
        <f t="shared" si="4"/>
        <v>11.592553880764905</v>
      </c>
    </row>
    <row r="67" spans="1:8" ht="18" customHeight="1">
      <c r="A67" s="25" t="s">
        <v>923</v>
      </c>
      <c r="B67" s="26" t="s">
        <v>924</v>
      </c>
      <c r="C67" s="121">
        <f aca="true" t="shared" si="5" ref="C67:F68">C68</f>
        <v>110899.41</v>
      </c>
      <c r="D67" s="22">
        <f t="shared" si="5"/>
        <v>60000</v>
      </c>
      <c r="E67" s="22">
        <f t="shared" si="5"/>
        <v>60000</v>
      </c>
      <c r="F67" s="121">
        <f t="shared" si="5"/>
        <v>121013.52</v>
      </c>
      <c r="G67" s="54">
        <f>F67/C67*100</f>
        <v>109.12007557118655</v>
      </c>
      <c r="H67" s="54">
        <f>F67/E67*100</f>
        <v>201.6892</v>
      </c>
    </row>
    <row r="68" spans="1:8" ht="15" customHeight="1">
      <c r="A68" s="18" t="s">
        <v>1019</v>
      </c>
      <c r="B68" s="19" t="s">
        <v>925</v>
      </c>
      <c r="C68" s="122">
        <f t="shared" si="5"/>
        <v>110899.41</v>
      </c>
      <c r="D68" s="20">
        <f t="shared" si="5"/>
        <v>60000</v>
      </c>
      <c r="E68" s="20">
        <f t="shared" si="5"/>
        <v>60000</v>
      </c>
      <c r="F68" s="122">
        <f t="shared" si="5"/>
        <v>121013.52</v>
      </c>
      <c r="G68" s="54">
        <f>F68/C68*100</f>
        <v>109.12007557118655</v>
      </c>
      <c r="H68" s="54">
        <f>F68/E68*100</f>
        <v>201.6892</v>
      </c>
    </row>
    <row r="69" spans="1:8" ht="15" customHeight="1">
      <c r="A69" s="18" t="s">
        <v>1020</v>
      </c>
      <c r="B69" s="19" t="s">
        <v>1021</v>
      </c>
      <c r="C69" s="122">
        <v>110899.41</v>
      </c>
      <c r="D69" s="20">
        <v>60000</v>
      </c>
      <c r="E69" s="20">
        <v>60000</v>
      </c>
      <c r="F69" s="122">
        <v>121013.52</v>
      </c>
      <c r="G69" s="54">
        <f>F69/C69*100</f>
        <v>109.12007557118655</v>
      </c>
      <c r="H69" s="54">
        <f>F69/E69*100</f>
        <v>201.6892</v>
      </c>
    </row>
    <row r="70" spans="1:8" ht="18" customHeight="1">
      <c r="A70" s="25" t="s">
        <v>425</v>
      </c>
      <c r="B70" s="26" t="s">
        <v>755</v>
      </c>
      <c r="C70" s="121">
        <f>C71+C74</f>
        <v>1490365.1900000002</v>
      </c>
      <c r="D70" s="22">
        <f>D71+D74</f>
        <v>585000</v>
      </c>
      <c r="E70" s="22">
        <f>E71+E74</f>
        <v>585000</v>
      </c>
      <c r="F70" s="121">
        <f>F71+F74</f>
        <v>236000</v>
      </c>
      <c r="G70" s="54">
        <f t="shared" si="3"/>
        <v>15.835045100590412</v>
      </c>
      <c r="H70" s="54">
        <f t="shared" si="4"/>
        <v>40.34188034188034</v>
      </c>
    </row>
    <row r="71" spans="1:8" ht="15" customHeight="1">
      <c r="A71" s="18" t="s">
        <v>426</v>
      </c>
      <c r="B71" s="19" t="s">
        <v>187</v>
      </c>
      <c r="C71" s="122">
        <f>SUM(C72:C73)</f>
        <v>199032.58</v>
      </c>
      <c r="D71" s="20">
        <f>SUM(D72:D73)</f>
        <v>435000</v>
      </c>
      <c r="E71" s="20">
        <f>SUM(E72:E73)</f>
        <v>435000</v>
      </c>
      <c r="F71" s="122">
        <f>SUM(F72:F73)</f>
        <v>236000</v>
      </c>
      <c r="G71" s="54">
        <f t="shared" si="3"/>
        <v>118.5735521290032</v>
      </c>
      <c r="H71" s="54">
        <f t="shared" si="4"/>
        <v>54.252873563218394</v>
      </c>
    </row>
    <row r="72" spans="1:8" ht="12.75" customHeight="1">
      <c r="A72" s="23" t="s">
        <v>427</v>
      </c>
      <c r="B72" s="24" t="s">
        <v>157</v>
      </c>
      <c r="C72" s="122">
        <v>199032.58</v>
      </c>
      <c r="D72" s="20">
        <v>390000</v>
      </c>
      <c r="E72" s="20">
        <v>390000</v>
      </c>
      <c r="F72" s="122">
        <v>56000</v>
      </c>
      <c r="G72" s="54">
        <f t="shared" si="3"/>
        <v>28.136097115356694</v>
      </c>
      <c r="H72" s="54">
        <f t="shared" si="4"/>
        <v>14.358974358974358</v>
      </c>
    </row>
    <row r="73" spans="1:8" ht="12.75" customHeight="1">
      <c r="A73" s="23" t="s">
        <v>428</v>
      </c>
      <c r="B73" s="24" t="s">
        <v>158</v>
      </c>
      <c r="C73" s="122">
        <v>0</v>
      </c>
      <c r="D73" s="20">
        <v>45000</v>
      </c>
      <c r="E73" s="20">
        <v>45000</v>
      </c>
      <c r="F73" s="122">
        <v>180000</v>
      </c>
      <c r="G73" s="54" t="e">
        <f t="shared" si="3"/>
        <v>#DIV/0!</v>
      </c>
      <c r="H73" s="54">
        <f t="shared" si="4"/>
        <v>400</v>
      </c>
    </row>
    <row r="74" spans="1:8" ht="15" customHeight="1">
      <c r="A74" s="18" t="s">
        <v>429</v>
      </c>
      <c r="B74" s="19" t="s">
        <v>188</v>
      </c>
      <c r="C74" s="122">
        <f>SUM(C75:C76)</f>
        <v>1291332.61</v>
      </c>
      <c r="D74" s="20">
        <f>SUM(D75:D76)</f>
        <v>150000</v>
      </c>
      <c r="E74" s="20">
        <f>SUM(E75:E76)</f>
        <v>150000</v>
      </c>
      <c r="F74" s="122">
        <f>SUM(F75:F76)</f>
        <v>0</v>
      </c>
      <c r="G74" s="54">
        <f t="shared" si="3"/>
        <v>0</v>
      </c>
      <c r="H74" s="54">
        <f t="shared" si="4"/>
        <v>0</v>
      </c>
    </row>
    <row r="75" spans="1:8" ht="12.75" customHeight="1">
      <c r="A75" s="23" t="s">
        <v>430</v>
      </c>
      <c r="B75" s="24" t="s">
        <v>159</v>
      </c>
      <c r="C75" s="122">
        <v>1251332.61</v>
      </c>
      <c r="D75" s="20">
        <v>150000</v>
      </c>
      <c r="E75" s="20">
        <v>150000</v>
      </c>
      <c r="F75" s="122">
        <v>0</v>
      </c>
      <c r="G75" s="54">
        <f t="shared" si="3"/>
        <v>0</v>
      </c>
      <c r="H75" s="54">
        <f t="shared" si="4"/>
        <v>0</v>
      </c>
    </row>
    <row r="76" spans="1:8" ht="12.75" customHeight="1">
      <c r="A76" s="23" t="s">
        <v>431</v>
      </c>
      <c r="B76" s="24" t="s">
        <v>156</v>
      </c>
      <c r="C76" s="122">
        <v>40000</v>
      </c>
      <c r="D76" s="20">
        <v>0</v>
      </c>
      <c r="E76" s="20">
        <v>0</v>
      </c>
      <c r="F76" s="122">
        <v>0</v>
      </c>
      <c r="G76" s="54">
        <f t="shared" si="3"/>
        <v>0</v>
      </c>
      <c r="H76" s="54" t="e">
        <f t="shared" si="4"/>
        <v>#DIV/0!</v>
      </c>
    </row>
    <row r="77" spans="1:8" ht="18" customHeight="1">
      <c r="A77" s="25" t="s">
        <v>432</v>
      </c>
      <c r="B77" s="26" t="s">
        <v>739</v>
      </c>
      <c r="C77" s="121">
        <f>C78+C84</f>
        <v>0</v>
      </c>
      <c r="D77" s="22">
        <f>D78+D84</f>
        <v>1700000</v>
      </c>
      <c r="E77" s="22">
        <f>E78+E84</f>
        <v>1700000</v>
      </c>
      <c r="F77" s="121">
        <f>F78+F84</f>
        <v>105295.5</v>
      </c>
      <c r="G77" s="54" t="e">
        <f t="shared" si="3"/>
        <v>#DIV/0!</v>
      </c>
      <c r="H77" s="54">
        <f t="shared" si="4"/>
        <v>6.193852941176471</v>
      </c>
    </row>
    <row r="78" spans="1:8" ht="15" customHeight="1">
      <c r="A78" s="18" t="s">
        <v>532</v>
      </c>
      <c r="B78" s="19" t="s">
        <v>740</v>
      </c>
      <c r="C78" s="122">
        <f>SUM(C79:C83)</f>
        <v>0</v>
      </c>
      <c r="D78" s="20">
        <f>SUM(D79:D83)</f>
        <v>0</v>
      </c>
      <c r="E78" s="20">
        <f>SUM(E79:E83)</f>
        <v>0</v>
      </c>
      <c r="F78" s="122">
        <f>SUM(F79:F83)</f>
        <v>0</v>
      </c>
      <c r="G78" s="54" t="e">
        <f t="shared" si="3"/>
        <v>#DIV/0!</v>
      </c>
      <c r="H78" s="54" t="e">
        <f aca="true" t="shared" si="6" ref="H78:H83">F78/E78*100</f>
        <v>#DIV/0!</v>
      </c>
    </row>
    <row r="79" spans="1:8" ht="12.75" customHeight="1">
      <c r="A79" s="23" t="s">
        <v>648</v>
      </c>
      <c r="B79" s="24" t="s">
        <v>898</v>
      </c>
      <c r="C79" s="122">
        <v>0</v>
      </c>
      <c r="D79" s="20">
        <v>0</v>
      </c>
      <c r="E79" s="20">
        <v>0</v>
      </c>
      <c r="F79" s="122">
        <v>0</v>
      </c>
      <c r="G79" s="54" t="e">
        <f t="shared" si="3"/>
        <v>#DIV/0!</v>
      </c>
      <c r="H79" s="54" t="e">
        <f t="shared" si="6"/>
        <v>#DIV/0!</v>
      </c>
    </row>
    <row r="80" spans="1:8" ht="12.75" customHeight="1">
      <c r="A80" s="23" t="s">
        <v>648</v>
      </c>
      <c r="B80" s="24" t="s">
        <v>910</v>
      </c>
      <c r="C80" s="122">
        <v>0</v>
      </c>
      <c r="D80" s="20">
        <v>0</v>
      </c>
      <c r="E80" s="20">
        <v>0</v>
      </c>
      <c r="F80" s="122">
        <v>0</v>
      </c>
      <c r="G80" s="54" t="e">
        <f aca="true" t="shared" si="7" ref="G80:G85">F80/C80*100</f>
        <v>#DIV/0!</v>
      </c>
      <c r="H80" s="54" t="e">
        <f t="shared" si="6"/>
        <v>#DIV/0!</v>
      </c>
    </row>
    <row r="81" spans="1:8" ht="12.75" customHeight="1">
      <c r="A81" s="23" t="s">
        <v>533</v>
      </c>
      <c r="B81" s="24" t="s">
        <v>536</v>
      </c>
      <c r="C81" s="122">
        <v>0</v>
      </c>
      <c r="D81" s="20">
        <v>0</v>
      </c>
      <c r="E81" s="20">
        <v>0</v>
      </c>
      <c r="F81" s="122">
        <v>0</v>
      </c>
      <c r="G81" s="54" t="e">
        <f t="shared" si="7"/>
        <v>#DIV/0!</v>
      </c>
      <c r="H81" s="54" t="e">
        <f t="shared" si="6"/>
        <v>#DIV/0!</v>
      </c>
    </row>
    <row r="82" spans="1:8" ht="12.75" customHeight="1">
      <c r="A82" s="23" t="s">
        <v>533</v>
      </c>
      <c r="B82" s="24" t="s">
        <v>649</v>
      </c>
      <c r="C82" s="122">
        <v>0</v>
      </c>
      <c r="D82" s="20">
        <v>0</v>
      </c>
      <c r="E82" s="20">
        <v>0</v>
      </c>
      <c r="F82" s="122">
        <v>0</v>
      </c>
      <c r="G82" s="54" t="e">
        <f t="shared" si="7"/>
        <v>#DIV/0!</v>
      </c>
      <c r="H82" s="54" t="e">
        <f t="shared" si="6"/>
        <v>#DIV/0!</v>
      </c>
    </row>
    <row r="83" spans="1:8" ht="12.75" customHeight="1">
      <c r="A83" s="23" t="s">
        <v>533</v>
      </c>
      <c r="B83" s="24" t="s">
        <v>911</v>
      </c>
      <c r="C83" s="122">
        <v>0</v>
      </c>
      <c r="D83" s="20">
        <v>0</v>
      </c>
      <c r="E83" s="20">
        <v>0</v>
      </c>
      <c r="F83" s="122">
        <v>0</v>
      </c>
      <c r="G83" s="54" t="e">
        <f t="shared" si="7"/>
        <v>#DIV/0!</v>
      </c>
      <c r="H83" s="54" t="e">
        <f t="shared" si="6"/>
        <v>#DIV/0!</v>
      </c>
    </row>
    <row r="84" spans="1:8" ht="15" customHeight="1">
      <c r="A84" s="18" t="s">
        <v>433</v>
      </c>
      <c r="B84" s="19" t="s">
        <v>741</v>
      </c>
      <c r="C84" s="122">
        <f>SUM(C85:C85)</f>
        <v>0</v>
      </c>
      <c r="D84" s="20">
        <f>SUM(D85:D85)</f>
        <v>1700000</v>
      </c>
      <c r="E84" s="20">
        <f>SUM(E85:E85)</f>
        <v>1700000</v>
      </c>
      <c r="F84" s="20">
        <f>SUM(F85:F85)</f>
        <v>105295.5</v>
      </c>
      <c r="G84" s="54" t="e">
        <f t="shared" si="7"/>
        <v>#DIV/0!</v>
      </c>
      <c r="H84" s="54">
        <f t="shared" si="4"/>
        <v>6.193852941176471</v>
      </c>
    </row>
    <row r="85" spans="1:8" ht="12.75" customHeight="1">
      <c r="A85" s="23" t="s">
        <v>434</v>
      </c>
      <c r="B85" s="24" t="s">
        <v>742</v>
      </c>
      <c r="C85" s="122">
        <v>0</v>
      </c>
      <c r="D85" s="20">
        <v>1700000</v>
      </c>
      <c r="E85" s="20">
        <v>1700000</v>
      </c>
      <c r="F85" s="122">
        <v>105295.5</v>
      </c>
      <c r="G85" s="54" t="e">
        <f t="shared" si="7"/>
        <v>#DIV/0!</v>
      </c>
      <c r="H85" s="54">
        <f t="shared" si="4"/>
        <v>6.193852941176471</v>
      </c>
    </row>
    <row r="86" spans="1:8" ht="18" customHeight="1">
      <c r="A86" s="25" t="s">
        <v>650</v>
      </c>
      <c r="B86" s="26" t="s">
        <v>651</v>
      </c>
      <c r="C86" s="121">
        <f>C87+C92</f>
        <v>84440</v>
      </c>
      <c r="D86" s="22">
        <f>D87+D92</f>
        <v>72000</v>
      </c>
      <c r="E86" s="22">
        <f>E87+E92</f>
        <v>72000</v>
      </c>
      <c r="F86" s="121">
        <f>F87+F92</f>
        <v>52980</v>
      </c>
      <c r="G86" s="54">
        <f aca="true" t="shared" si="8" ref="G86:G95">F86/C86*100</f>
        <v>62.74277593557556</v>
      </c>
      <c r="H86" s="54">
        <f aca="true" t="shared" si="9" ref="H86:H94">F86/E86*100</f>
        <v>73.58333333333333</v>
      </c>
    </row>
    <row r="87" spans="1:8" ht="15" customHeight="1">
      <c r="A87" s="18" t="s">
        <v>652</v>
      </c>
      <c r="B87" s="19" t="s">
        <v>653</v>
      </c>
      <c r="C87" s="122">
        <f>SUM(C88:C89)</f>
        <v>26840</v>
      </c>
      <c r="D87" s="20">
        <f>SUM(D88:D89)</f>
        <v>12000</v>
      </c>
      <c r="E87" s="20">
        <f>SUM(E88:E89)</f>
        <v>12000</v>
      </c>
      <c r="F87" s="122">
        <f>SUM(F88:F89)</f>
        <v>4980</v>
      </c>
      <c r="G87" s="54">
        <f t="shared" si="8"/>
        <v>18.554396423248882</v>
      </c>
      <c r="H87" s="54">
        <f t="shared" si="9"/>
        <v>41.5</v>
      </c>
    </row>
    <row r="88" spans="1:8" ht="12.75" customHeight="1">
      <c r="A88" s="23" t="s">
        <v>652</v>
      </c>
      <c r="B88" s="24" t="s">
        <v>654</v>
      </c>
      <c r="C88" s="122">
        <v>6840</v>
      </c>
      <c r="D88" s="20">
        <v>12000</v>
      </c>
      <c r="E88" s="20">
        <v>12000</v>
      </c>
      <c r="F88" s="122">
        <v>4980</v>
      </c>
      <c r="G88" s="54">
        <f t="shared" si="8"/>
        <v>72.80701754385966</v>
      </c>
      <c r="H88" s="54">
        <f t="shared" si="9"/>
        <v>41.5</v>
      </c>
    </row>
    <row r="89" spans="1:8" ht="12.75" customHeight="1">
      <c r="A89" s="23" t="s">
        <v>652</v>
      </c>
      <c r="B89" s="24" t="s">
        <v>1340</v>
      </c>
      <c r="C89" s="122">
        <v>20000</v>
      </c>
      <c r="D89" s="20">
        <v>0</v>
      </c>
      <c r="E89" s="20">
        <v>0</v>
      </c>
      <c r="F89" s="122">
        <v>0</v>
      </c>
      <c r="G89" s="54">
        <f t="shared" si="8"/>
        <v>0</v>
      </c>
      <c r="H89" s="54" t="e">
        <f t="shared" si="9"/>
        <v>#DIV/0!</v>
      </c>
    </row>
    <row r="90" spans="1:8" ht="27" customHeight="1">
      <c r="A90" s="92" t="s">
        <v>800</v>
      </c>
      <c r="B90" s="92" t="s">
        <v>893</v>
      </c>
      <c r="C90" s="153" t="s">
        <v>1152</v>
      </c>
      <c r="D90" s="48" t="s">
        <v>1337</v>
      </c>
      <c r="E90" s="48" t="s">
        <v>1338</v>
      </c>
      <c r="F90" s="48" t="s">
        <v>1339</v>
      </c>
      <c r="G90" s="55" t="s">
        <v>803</v>
      </c>
      <c r="H90" s="55" t="s">
        <v>804</v>
      </c>
    </row>
    <row r="91" spans="1:8" ht="9.75" customHeight="1">
      <c r="A91" s="97">
        <v>1</v>
      </c>
      <c r="B91" s="97">
        <v>2</v>
      </c>
      <c r="C91" s="167">
        <v>3</v>
      </c>
      <c r="D91" s="55">
        <v>4</v>
      </c>
      <c r="E91" s="55">
        <v>5</v>
      </c>
      <c r="F91" s="55">
        <v>6</v>
      </c>
      <c r="G91" s="55">
        <v>7</v>
      </c>
      <c r="H91" s="55">
        <v>8</v>
      </c>
    </row>
    <row r="92" spans="1:8" ht="15" customHeight="1">
      <c r="A92" s="18" t="s">
        <v>655</v>
      </c>
      <c r="B92" s="19" t="s">
        <v>743</v>
      </c>
      <c r="C92" s="122">
        <f>SUM(C93:C93)</f>
        <v>57600</v>
      </c>
      <c r="D92" s="20">
        <f>SUM(D93:D93)</f>
        <v>60000</v>
      </c>
      <c r="E92" s="20">
        <f>SUM(E93:E93)</f>
        <v>60000</v>
      </c>
      <c r="F92" s="122">
        <f>SUM(F93:F93)</f>
        <v>48000</v>
      </c>
      <c r="G92" s="54">
        <f t="shared" si="8"/>
        <v>83.33333333333334</v>
      </c>
      <c r="H92" s="54">
        <f t="shared" si="9"/>
        <v>80</v>
      </c>
    </row>
    <row r="93" spans="1:8" ht="12.75" customHeight="1">
      <c r="A93" s="23" t="s">
        <v>656</v>
      </c>
      <c r="B93" s="24" t="s">
        <v>657</v>
      </c>
      <c r="C93" s="122">
        <v>57600</v>
      </c>
      <c r="D93" s="20">
        <v>60000</v>
      </c>
      <c r="E93" s="20">
        <v>60000</v>
      </c>
      <c r="F93" s="122">
        <v>48000</v>
      </c>
      <c r="G93" s="54">
        <f t="shared" si="8"/>
        <v>83.33333333333334</v>
      </c>
      <c r="H93" s="54">
        <f t="shared" si="9"/>
        <v>80</v>
      </c>
    </row>
    <row r="94" spans="1:8" ht="18" customHeight="1">
      <c r="A94" s="25" t="s">
        <v>744</v>
      </c>
      <c r="B94" s="26" t="s">
        <v>746</v>
      </c>
      <c r="C94" s="121">
        <f>C95</f>
        <v>1111649.29</v>
      </c>
      <c r="D94" s="22">
        <f>D95</f>
        <v>2028000</v>
      </c>
      <c r="E94" s="22">
        <f>E95</f>
        <v>2028000</v>
      </c>
      <c r="F94" s="121">
        <f>F95</f>
        <v>0</v>
      </c>
      <c r="G94" s="54">
        <f t="shared" si="8"/>
        <v>0</v>
      </c>
      <c r="H94" s="54">
        <f t="shared" si="9"/>
        <v>0</v>
      </c>
    </row>
    <row r="95" spans="1:8" ht="15" customHeight="1">
      <c r="A95" s="18" t="s">
        <v>745</v>
      </c>
      <c r="B95" s="19" t="s">
        <v>747</v>
      </c>
      <c r="C95" s="122">
        <v>1111649.29</v>
      </c>
      <c r="D95" s="20">
        <v>2028000</v>
      </c>
      <c r="E95" s="20">
        <v>2028000</v>
      </c>
      <c r="F95" s="122">
        <v>0</v>
      </c>
      <c r="G95" s="54">
        <f t="shared" si="8"/>
        <v>0</v>
      </c>
      <c r="H95" s="54">
        <f>F95/E95*100</f>
        <v>0</v>
      </c>
    </row>
    <row r="96" spans="1:8" ht="8.25" customHeight="1">
      <c r="A96" s="6"/>
      <c r="B96" s="7"/>
      <c r="C96" s="155"/>
      <c r="D96" s="9"/>
      <c r="E96" s="9"/>
      <c r="F96" s="9"/>
      <c r="G96" s="57"/>
      <c r="H96" s="58"/>
    </row>
    <row r="97" spans="1:8" ht="20.25" customHeight="1">
      <c r="A97" s="25" t="s">
        <v>435</v>
      </c>
      <c r="B97" s="26" t="s">
        <v>189</v>
      </c>
      <c r="C97" s="121">
        <f>C98+C110</f>
        <v>2099943.13</v>
      </c>
      <c r="D97" s="22">
        <f>D98+D110</f>
        <v>5424200</v>
      </c>
      <c r="E97" s="22">
        <f>E98+E110</f>
        <v>5424200</v>
      </c>
      <c r="F97" s="121">
        <f>F98+F110</f>
        <v>2769077.45</v>
      </c>
      <c r="G97" s="54">
        <f t="shared" si="3"/>
        <v>131.86440196597135</v>
      </c>
      <c r="H97" s="54">
        <f t="shared" si="4"/>
        <v>51.050430478227206</v>
      </c>
    </row>
    <row r="98" spans="1:8" ht="18" customHeight="1">
      <c r="A98" s="25" t="s">
        <v>436</v>
      </c>
      <c r="B98" s="26" t="s">
        <v>190</v>
      </c>
      <c r="C98" s="121">
        <f>C99+C104+C106+C108</f>
        <v>14099.88</v>
      </c>
      <c r="D98" s="22">
        <f>D99+D104+D106+D108</f>
        <v>47200</v>
      </c>
      <c r="E98" s="22">
        <f>E99+E104+E106+E108</f>
        <v>47200</v>
      </c>
      <c r="F98" s="121">
        <f>F99+F104+F106+F108</f>
        <v>21893.660000000003</v>
      </c>
      <c r="G98" s="54">
        <f t="shared" si="3"/>
        <v>155.2755058908303</v>
      </c>
      <c r="H98" s="54">
        <f t="shared" si="4"/>
        <v>46.38487288135594</v>
      </c>
    </row>
    <row r="99" spans="1:8" ht="15" customHeight="1">
      <c r="A99" s="18" t="s">
        <v>437</v>
      </c>
      <c r="B99" s="19" t="s">
        <v>191</v>
      </c>
      <c r="C99" s="122">
        <f>SUM(C100:C103)</f>
        <v>14099.88</v>
      </c>
      <c r="D99" s="20">
        <f>SUM(D100:D103)</f>
        <v>27200</v>
      </c>
      <c r="E99" s="20">
        <f>SUM(E100:E103)</f>
        <v>27200</v>
      </c>
      <c r="F99" s="122">
        <f>SUM(F100:F103)</f>
        <v>12693.140000000001</v>
      </c>
      <c r="G99" s="54">
        <f t="shared" si="3"/>
        <v>90.02303565704106</v>
      </c>
      <c r="H99" s="54">
        <f t="shared" si="4"/>
        <v>46.66595588235295</v>
      </c>
    </row>
    <row r="100" spans="1:8" ht="12.75" customHeight="1">
      <c r="A100" s="23" t="s">
        <v>438</v>
      </c>
      <c r="B100" s="24" t="s">
        <v>160</v>
      </c>
      <c r="C100" s="122">
        <v>14019.05</v>
      </c>
      <c r="D100" s="20">
        <v>27000</v>
      </c>
      <c r="E100" s="20">
        <v>27000</v>
      </c>
      <c r="F100" s="122">
        <v>12625.58</v>
      </c>
      <c r="G100" s="54">
        <f t="shared" si="3"/>
        <v>90.06016812836819</v>
      </c>
      <c r="H100" s="54">
        <f t="shared" si="4"/>
        <v>46.761407407407404</v>
      </c>
    </row>
    <row r="101" spans="1:8" ht="12.75" customHeight="1">
      <c r="A101" s="23" t="s">
        <v>439</v>
      </c>
      <c r="B101" s="24" t="s">
        <v>659</v>
      </c>
      <c r="C101" s="122">
        <v>63.15</v>
      </c>
      <c r="D101" s="20">
        <v>100</v>
      </c>
      <c r="E101" s="20">
        <v>100</v>
      </c>
      <c r="F101" s="122">
        <v>46.18</v>
      </c>
      <c r="G101" s="54">
        <f t="shared" si="3"/>
        <v>73.12747426761679</v>
      </c>
      <c r="H101" s="54">
        <f t="shared" si="4"/>
        <v>46.18</v>
      </c>
    </row>
    <row r="102" spans="1:8" ht="12.75" customHeight="1">
      <c r="A102" s="23" t="s">
        <v>439</v>
      </c>
      <c r="B102" s="24" t="s">
        <v>658</v>
      </c>
      <c r="C102" s="122">
        <v>11.81</v>
      </c>
      <c r="D102" s="20">
        <v>100</v>
      </c>
      <c r="E102" s="20">
        <v>100</v>
      </c>
      <c r="F102" s="122">
        <v>8.36</v>
      </c>
      <c r="G102" s="54">
        <f aca="true" t="shared" si="10" ref="G102:G109">F102/C102*100</f>
        <v>70.78746824724809</v>
      </c>
      <c r="H102" s="54">
        <f aca="true" t="shared" si="11" ref="H102:H109">F102/E102*100</f>
        <v>8.36</v>
      </c>
    </row>
    <row r="103" spans="1:8" ht="12.75" customHeight="1">
      <c r="A103" s="23" t="s">
        <v>439</v>
      </c>
      <c r="B103" s="24" t="s">
        <v>660</v>
      </c>
      <c r="C103" s="122">
        <v>5.87</v>
      </c>
      <c r="D103" s="20">
        <v>0</v>
      </c>
      <c r="E103" s="20">
        <v>0</v>
      </c>
      <c r="F103" s="122">
        <v>13.02</v>
      </c>
      <c r="G103" s="54">
        <f t="shared" si="10"/>
        <v>221.8057921635434</v>
      </c>
      <c r="H103" s="54" t="e">
        <f t="shared" si="11"/>
        <v>#DIV/0!</v>
      </c>
    </row>
    <row r="104" spans="1:8" ht="15" customHeight="1">
      <c r="A104" s="18" t="s">
        <v>1022</v>
      </c>
      <c r="B104" s="19" t="s">
        <v>1023</v>
      </c>
      <c r="C104" s="122">
        <f>SUM(C105)</f>
        <v>0</v>
      </c>
      <c r="D104" s="20">
        <f>SUM(D105)</f>
        <v>20000</v>
      </c>
      <c r="E104" s="20">
        <f>SUM(E105)</f>
        <v>20000</v>
      </c>
      <c r="F104" s="122">
        <f>SUM(F105)</f>
        <v>9200.52</v>
      </c>
      <c r="G104" s="54" t="e">
        <f>F104/C104*100</f>
        <v>#DIV/0!</v>
      </c>
      <c r="H104" s="54">
        <f>F104/E104*100</f>
        <v>46.0026</v>
      </c>
    </row>
    <row r="105" spans="1:8" ht="12.75" customHeight="1">
      <c r="A105" s="23" t="s">
        <v>1024</v>
      </c>
      <c r="B105" s="24" t="s">
        <v>1025</v>
      </c>
      <c r="C105" s="122">
        <v>0</v>
      </c>
      <c r="D105" s="20">
        <v>20000</v>
      </c>
      <c r="E105" s="20">
        <v>20000</v>
      </c>
      <c r="F105" s="122">
        <v>9200.52</v>
      </c>
      <c r="G105" s="54" t="e">
        <f>F105/C105*100</f>
        <v>#DIV/0!</v>
      </c>
      <c r="H105" s="54">
        <f>F105/E105*100</f>
        <v>46.0026</v>
      </c>
    </row>
    <row r="106" spans="1:8" ht="15" customHeight="1">
      <c r="A106" s="18" t="s">
        <v>534</v>
      </c>
      <c r="B106" s="19" t="s">
        <v>926</v>
      </c>
      <c r="C106" s="122">
        <f>SUM(C107)</f>
        <v>0</v>
      </c>
      <c r="D106" s="20">
        <f>SUM(D107)</f>
        <v>0</v>
      </c>
      <c r="E106" s="20">
        <f>SUM(E107)</f>
        <v>0</v>
      </c>
      <c r="F106" s="122">
        <f>SUM(F107)</f>
        <v>0</v>
      </c>
      <c r="G106" s="54" t="e">
        <f t="shared" si="10"/>
        <v>#DIV/0!</v>
      </c>
      <c r="H106" s="54" t="e">
        <f t="shared" si="11"/>
        <v>#DIV/0!</v>
      </c>
    </row>
    <row r="107" spans="1:8" ht="12.75" customHeight="1">
      <c r="A107" s="23" t="s">
        <v>535</v>
      </c>
      <c r="B107" s="24" t="s">
        <v>578</v>
      </c>
      <c r="C107" s="122">
        <v>0</v>
      </c>
      <c r="D107" s="20">
        <v>0</v>
      </c>
      <c r="E107" s="20">
        <v>0</v>
      </c>
      <c r="F107" s="122">
        <v>0</v>
      </c>
      <c r="G107" s="54" t="e">
        <f t="shared" si="10"/>
        <v>#DIV/0!</v>
      </c>
      <c r="H107" s="54" t="e">
        <f t="shared" si="11"/>
        <v>#DIV/0!</v>
      </c>
    </row>
    <row r="108" spans="1:8" ht="15" customHeight="1">
      <c r="A108" s="18" t="s">
        <v>927</v>
      </c>
      <c r="B108" s="19" t="s">
        <v>929</v>
      </c>
      <c r="C108" s="122">
        <f>SUM(C109)</f>
        <v>0</v>
      </c>
      <c r="D108" s="20">
        <f>SUM(D109)</f>
        <v>0</v>
      </c>
      <c r="E108" s="20">
        <f>SUM(E109)</f>
        <v>0</v>
      </c>
      <c r="F108" s="122">
        <f>SUM(F109)</f>
        <v>0</v>
      </c>
      <c r="G108" s="54" t="e">
        <f t="shared" si="10"/>
        <v>#DIV/0!</v>
      </c>
      <c r="H108" s="54" t="e">
        <f t="shared" si="11"/>
        <v>#DIV/0!</v>
      </c>
    </row>
    <row r="109" spans="1:8" ht="12.75" customHeight="1">
      <c r="A109" s="23" t="s">
        <v>928</v>
      </c>
      <c r="B109" s="24" t="s">
        <v>930</v>
      </c>
      <c r="C109" s="122">
        <v>0</v>
      </c>
      <c r="D109" s="20">
        <v>0</v>
      </c>
      <c r="E109" s="20">
        <v>0</v>
      </c>
      <c r="F109" s="122">
        <v>0</v>
      </c>
      <c r="G109" s="54" t="e">
        <f t="shared" si="10"/>
        <v>#DIV/0!</v>
      </c>
      <c r="H109" s="54" t="e">
        <f t="shared" si="11"/>
        <v>#DIV/0!</v>
      </c>
    </row>
    <row r="110" spans="1:8" ht="18" customHeight="1">
      <c r="A110" s="25" t="s">
        <v>356</v>
      </c>
      <c r="B110" s="26" t="s">
        <v>192</v>
      </c>
      <c r="C110" s="121">
        <f>C111+C114+C119+C123</f>
        <v>2085843.25</v>
      </c>
      <c r="D110" s="22">
        <f>D111+D114+D119+D123</f>
        <v>5377000</v>
      </c>
      <c r="E110" s="22">
        <f>E111+E114+E119+E123</f>
        <v>5377000</v>
      </c>
      <c r="F110" s="121">
        <f>F111+F114+F119+F123</f>
        <v>2747183.79</v>
      </c>
      <c r="G110" s="54">
        <f aca="true" t="shared" si="12" ref="G110:G162">F110/C110*100</f>
        <v>131.7061476215914</v>
      </c>
      <c r="H110" s="54">
        <f aca="true" t="shared" si="13" ref="H110:H166">F110/E110*100</f>
        <v>51.09138534498791</v>
      </c>
    </row>
    <row r="111" spans="1:8" ht="15" customHeight="1">
      <c r="A111" s="18" t="s">
        <v>357</v>
      </c>
      <c r="B111" s="19" t="s">
        <v>193</v>
      </c>
      <c r="C111" s="122">
        <f>SUM(C112:C113)</f>
        <v>283459.39</v>
      </c>
      <c r="D111" s="20">
        <f>SUM(D112:D113)</f>
        <v>750000</v>
      </c>
      <c r="E111" s="20">
        <f>SUM(E112:E113)</f>
        <v>750000</v>
      </c>
      <c r="F111" s="122">
        <f>SUM(F112:F113)</f>
        <v>339680.2</v>
      </c>
      <c r="G111" s="54">
        <f t="shared" si="12"/>
        <v>119.83381464272536</v>
      </c>
      <c r="H111" s="54">
        <f t="shared" si="13"/>
        <v>45.29069333333334</v>
      </c>
    </row>
    <row r="112" spans="1:8" ht="12.75" customHeight="1">
      <c r="A112" s="23" t="s">
        <v>358</v>
      </c>
      <c r="B112" s="24" t="s">
        <v>161</v>
      </c>
      <c r="C112" s="122">
        <v>283459.39</v>
      </c>
      <c r="D112" s="20">
        <v>750000</v>
      </c>
      <c r="E112" s="20">
        <v>750000</v>
      </c>
      <c r="F112" s="122">
        <v>339680.2</v>
      </c>
      <c r="G112" s="54">
        <f t="shared" si="12"/>
        <v>119.83381464272536</v>
      </c>
      <c r="H112" s="54">
        <f t="shared" si="13"/>
        <v>45.29069333333334</v>
      </c>
    </row>
    <row r="113" spans="1:8" ht="12.75" customHeight="1">
      <c r="A113" s="23" t="s">
        <v>556</v>
      </c>
      <c r="B113" s="24" t="s">
        <v>555</v>
      </c>
      <c r="C113" s="122">
        <v>0</v>
      </c>
      <c r="D113" s="20">
        <v>0</v>
      </c>
      <c r="E113" s="20">
        <v>0</v>
      </c>
      <c r="F113" s="122">
        <v>0</v>
      </c>
      <c r="G113" s="54" t="e">
        <f t="shared" si="12"/>
        <v>#DIV/0!</v>
      </c>
      <c r="H113" s="54" t="e">
        <f t="shared" si="13"/>
        <v>#DIV/0!</v>
      </c>
    </row>
    <row r="114" spans="1:8" ht="15" customHeight="1">
      <c r="A114" s="18" t="s">
        <v>359</v>
      </c>
      <c r="B114" s="19" t="s">
        <v>194</v>
      </c>
      <c r="C114" s="122">
        <f>SUM(C115:C118)</f>
        <v>1647147.71</v>
      </c>
      <c r="D114" s="20">
        <f>SUM(D115:D118)</f>
        <v>3361000</v>
      </c>
      <c r="E114" s="20">
        <f>SUM(E115:E118)</f>
        <v>3361000</v>
      </c>
      <c r="F114" s="122">
        <f>SUM(F115:F118)</f>
        <v>1613651.03</v>
      </c>
      <c r="G114" s="54">
        <f t="shared" si="12"/>
        <v>97.96638274778647</v>
      </c>
      <c r="H114" s="54">
        <f t="shared" si="13"/>
        <v>48.01103927402559</v>
      </c>
    </row>
    <row r="115" spans="1:8" ht="12.75" customHeight="1">
      <c r="A115" s="23" t="s">
        <v>579</v>
      </c>
      <c r="B115" s="24" t="s">
        <v>580</v>
      </c>
      <c r="C115" s="122">
        <v>250</v>
      </c>
      <c r="D115" s="20">
        <v>1000</v>
      </c>
      <c r="E115" s="20">
        <v>1000</v>
      </c>
      <c r="F115" s="122">
        <v>200</v>
      </c>
      <c r="G115" s="54">
        <f>F115/C115*100</f>
        <v>80</v>
      </c>
      <c r="H115" s="54">
        <f>F115/E115*100</f>
        <v>20</v>
      </c>
    </row>
    <row r="116" spans="1:8" ht="12.75" customHeight="1">
      <c r="A116" s="23" t="s">
        <v>360</v>
      </c>
      <c r="B116" s="24" t="s">
        <v>661</v>
      </c>
      <c r="C116" s="122">
        <v>1646097.71</v>
      </c>
      <c r="D116" s="20">
        <v>3350000</v>
      </c>
      <c r="E116" s="20">
        <v>3350000</v>
      </c>
      <c r="F116" s="122">
        <v>1613451.03</v>
      </c>
      <c r="G116" s="54">
        <f t="shared" si="12"/>
        <v>98.0167228347581</v>
      </c>
      <c r="H116" s="54">
        <f t="shared" si="13"/>
        <v>48.162717313432836</v>
      </c>
    </row>
    <row r="117" spans="1:8" ht="12.75" customHeight="1">
      <c r="A117" s="23" t="s">
        <v>359</v>
      </c>
      <c r="B117" s="24" t="s">
        <v>662</v>
      </c>
      <c r="C117" s="122">
        <v>0</v>
      </c>
      <c r="D117" s="20">
        <v>8000</v>
      </c>
      <c r="E117" s="20">
        <v>8000</v>
      </c>
      <c r="F117" s="122">
        <v>0</v>
      </c>
      <c r="G117" s="54" t="e">
        <f>F117/C117*100</f>
        <v>#DIV/0!</v>
      </c>
      <c r="H117" s="54">
        <f>F117/E117*100</f>
        <v>0</v>
      </c>
    </row>
    <row r="118" spans="1:8" ht="12.75" customHeight="1">
      <c r="A118" s="23" t="s">
        <v>526</v>
      </c>
      <c r="B118" s="24" t="s">
        <v>527</v>
      </c>
      <c r="C118" s="122">
        <v>800</v>
      </c>
      <c r="D118" s="20">
        <v>2000</v>
      </c>
      <c r="E118" s="20">
        <v>2000</v>
      </c>
      <c r="F118" s="122">
        <v>0</v>
      </c>
      <c r="G118" s="54">
        <f t="shared" si="12"/>
        <v>0</v>
      </c>
      <c r="H118" s="54">
        <f>F118/E118*100</f>
        <v>0</v>
      </c>
    </row>
    <row r="119" spans="1:8" ht="15" customHeight="1">
      <c r="A119" s="18" t="s">
        <v>361</v>
      </c>
      <c r="B119" s="19" t="s">
        <v>130</v>
      </c>
      <c r="C119" s="122">
        <f>C120+C121+C122</f>
        <v>148757.73</v>
      </c>
      <c r="D119" s="20">
        <f>D120+D121+D122</f>
        <v>1251000</v>
      </c>
      <c r="E119" s="20">
        <f>E120+E121+E122</f>
        <v>1251000</v>
      </c>
      <c r="F119" s="122">
        <f>F120+F121+F122</f>
        <v>781629.0599999999</v>
      </c>
      <c r="G119" s="54">
        <f t="shared" si="12"/>
        <v>525.4376091918047</v>
      </c>
      <c r="H119" s="54">
        <f t="shared" si="13"/>
        <v>62.48034052757794</v>
      </c>
    </row>
    <row r="120" spans="1:8" ht="12.75" customHeight="1">
      <c r="A120" s="23" t="s">
        <v>362</v>
      </c>
      <c r="B120" s="24" t="s">
        <v>294</v>
      </c>
      <c r="C120" s="122">
        <v>0</v>
      </c>
      <c r="D120" s="20">
        <v>1000</v>
      </c>
      <c r="E120" s="20">
        <v>1000</v>
      </c>
      <c r="F120" s="122">
        <v>0</v>
      </c>
      <c r="G120" s="54" t="e">
        <f t="shared" si="12"/>
        <v>#DIV/0!</v>
      </c>
      <c r="H120" s="54">
        <f t="shared" si="13"/>
        <v>0</v>
      </c>
    </row>
    <row r="121" spans="1:8" ht="12.75" customHeight="1">
      <c r="A121" s="23" t="s">
        <v>363</v>
      </c>
      <c r="B121" s="24" t="s">
        <v>131</v>
      </c>
      <c r="C121" s="122">
        <v>14973.63</v>
      </c>
      <c r="D121" s="20">
        <v>250000</v>
      </c>
      <c r="E121" s="20">
        <v>250000</v>
      </c>
      <c r="F121" s="122">
        <v>43847.12</v>
      </c>
      <c r="G121" s="54">
        <f t="shared" si="12"/>
        <v>292.828926586272</v>
      </c>
      <c r="H121" s="54">
        <f t="shared" si="13"/>
        <v>17.538848</v>
      </c>
    </row>
    <row r="122" spans="1:8" ht="12.75" customHeight="1">
      <c r="A122" s="23" t="s">
        <v>364</v>
      </c>
      <c r="B122" s="24" t="s">
        <v>132</v>
      </c>
      <c r="C122" s="122">
        <v>133784.1</v>
      </c>
      <c r="D122" s="20">
        <v>1000000</v>
      </c>
      <c r="E122" s="20">
        <v>1000000</v>
      </c>
      <c r="F122" s="122">
        <v>737781.94</v>
      </c>
      <c r="G122" s="54">
        <f t="shared" si="12"/>
        <v>551.4720658135009</v>
      </c>
      <c r="H122" s="54">
        <f t="shared" si="13"/>
        <v>73.778194</v>
      </c>
    </row>
    <row r="123" spans="1:8" ht="15" customHeight="1">
      <c r="A123" s="18" t="s">
        <v>528</v>
      </c>
      <c r="B123" s="19" t="s">
        <v>529</v>
      </c>
      <c r="C123" s="122">
        <f>C124</f>
        <v>6478.42</v>
      </c>
      <c r="D123" s="20">
        <f>D124</f>
        <v>15000</v>
      </c>
      <c r="E123" s="20">
        <f>E124</f>
        <v>15000</v>
      </c>
      <c r="F123" s="122">
        <f>F124</f>
        <v>12223.5</v>
      </c>
      <c r="G123" s="54">
        <f t="shared" si="12"/>
        <v>188.6802646324258</v>
      </c>
      <c r="H123" s="54">
        <f t="shared" si="13"/>
        <v>81.49</v>
      </c>
    </row>
    <row r="124" spans="1:8" ht="12.75" customHeight="1">
      <c r="A124" s="23" t="s">
        <v>530</v>
      </c>
      <c r="B124" s="24" t="s">
        <v>531</v>
      </c>
      <c r="C124" s="122">
        <v>6478.42</v>
      </c>
      <c r="D124" s="20">
        <v>15000</v>
      </c>
      <c r="E124" s="20">
        <v>15000</v>
      </c>
      <c r="F124" s="122">
        <v>12223.5</v>
      </c>
      <c r="G124" s="54">
        <f t="shared" si="12"/>
        <v>188.6802646324258</v>
      </c>
      <c r="H124" s="54">
        <f t="shared" si="13"/>
        <v>81.49</v>
      </c>
    </row>
    <row r="125" spans="1:8" ht="21" customHeight="1">
      <c r="A125" s="29" t="s">
        <v>365</v>
      </c>
      <c r="B125" s="26" t="s">
        <v>195</v>
      </c>
      <c r="C125" s="121">
        <f>C126+C136+C150</f>
        <v>2110278.9499999997</v>
      </c>
      <c r="D125" s="22">
        <f>D126+D136+D150</f>
        <v>5480250</v>
      </c>
      <c r="E125" s="22">
        <f>E126+E136+E150</f>
        <v>5480250</v>
      </c>
      <c r="F125" s="121">
        <f>F126+F136+F150</f>
        <v>1853745.7400000002</v>
      </c>
      <c r="G125" s="54">
        <f t="shared" si="12"/>
        <v>87.84363507961828</v>
      </c>
      <c r="H125" s="54">
        <f t="shared" si="13"/>
        <v>33.82593385338261</v>
      </c>
    </row>
    <row r="126" spans="1:8" ht="18" customHeight="1">
      <c r="A126" s="29" t="s">
        <v>366</v>
      </c>
      <c r="B126" s="26" t="s">
        <v>308</v>
      </c>
      <c r="C126" s="121">
        <f>C127+C129+C131</f>
        <v>79761.28</v>
      </c>
      <c r="D126" s="22">
        <f>D127+D129+D131</f>
        <v>751000</v>
      </c>
      <c r="E126" s="22">
        <f>E127+E129+E131</f>
        <v>751000</v>
      </c>
      <c r="F126" s="121">
        <f>F127+F129+F131</f>
        <v>112246.42</v>
      </c>
      <c r="G126" s="54">
        <f t="shared" si="12"/>
        <v>140.72795722435748</v>
      </c>
      <c r="H126" s="54">
        <f t="shared" si="13"/>
        <v>14.946260985352863</v>
      </c>
    </row>
    <row r="127" spans="1:8" ht="15" customHeight="1">
      <c r="A127" s="30" t="s">
        <v>367</v>
      </c>
      <c r="B127" s="19" t="s">
        <v>196</v>
      </c>
      <c r="C127" s="122">
        <f>SUM(C128)</f>
        <v>27534</v>
      </c>
      <c r="D127" s="20">
        <f>SUM(D128)</f>
        <v>50000</v>
      </c>
      <c r="E127" s="20">
        <f>SUM(E128)</f>
        <v>50000</v>
      </c>
      <c r="F127" s="122">
        <f>SUM(F128)</f>
        <v>17803.55</v>
      </c>
      <c r="G127" s="54">
        <f t="shared" si="12"/>
        <v>64.6602382508898</v>
      </c>
      <c r="H127" s="54">
        <f t="shared" si="13"/>
        <v>35.607099999999996</v>
      </c>
    </row>
    <row r="128" spans="1:8" ht="12.75" customHeight="1">
      <c r="A128" s="31" t="s">
        <v>368</v>
      </c>
      <c r="B128" s="24" t="s">
        <v>261</v>
      </c>
      <c r="C128" s="122">
        <v>27534</v>
      </c>
      <c r="D128" s="20">
        <v>50000</v>
      </c>
      <c r="E128" s="20">
        <v>50000</v>
      </c>
      <c r="F128" s="122">
        <v>17803.55</v>
      </c>
      <c r="G128" s="54">
        <f t="shared" si="12"/>
        <v>64.6602382508898</v>
      </c>
      <c r="H128" s="54">
        <f t="shared" si="13"/>
        <v>35.607099999999996</v>
      </c>
    </row>
    <row r="129" spans="1:8" ht="15" customHeight="1">
      <c r="A129" s="30" t="s">
        <v>369</v>
      </c>
      <c r="B129" s="19" t="s">
        <v>309</v>
      </c>
      <c r="C129" s="122">
        <f>SUM(C130)</f>
        <v>23840.44</v>
      </c>
      <c r="D129" s="20">
        <f>SUM(D130)</f>
        <v>50000</v>
      </c>
      <c r="E129" s="20">
        <f>SUM(E130)</f>
        <v>50000</v>
      </c>
      <c r="F129" s="122">
        <f>SUM(F130)</f>
        <v>29012.38</v>
      </c>
      <c r="G129" s="54">
        <f t="shared" si="12"/>
        <v>121.69397880240467</v>
      </c>
      <c r="H129" s="54">
        <f t="shared" si="13"/>
        <v>58.02476</v>
      </c>
    </row>
    <row r="130" spans="1:8" ht="12.75" customHeight="1">
      <c r="A130" s="31" t="s">
        <v>370</v>
      </c>
      <c r="B130" s="24" t="s">
        <v>255</v>
      </c>
      <c r="C130" s="122">
        <v>23840.44</v>
      </c>
      <c r="D130" s="20">
        <v>50000</v>
      </c>
      <c r="E130" s="20">
        <v>50000</v>
      </c>
      <c r="F130" s="122">
        <v>29012.38</v>
      </c>
      <c r="G130" s="54">
        <f t="shared" si="12"/>
        <v>121.69397880240467</v>
      </c>
      <c r="H130" s="54">
        <f t="shared" si="13"/>
        <v>58.02476</v>
      </c>
    </row>
    <row r="131" spans="1:8" ht="15" customHeight="1">
      <c r="A131" s="30" t="s">
        <v>371</v>
      </c>
      <c r="B131" s="19" t="s">
        <v>310</v>
      </c>
      <c r="C131" s="122">
        <f>SUM(C132:C135)</f>
        <v>28386.84</v>
      </c>
      <c r="D131" s="20">
        <f>SUM(D132:D135)</f>
        <v>651000</v>
      </c>
      <c r="E131" s="20">
        <f>SUM(E132:E135)</f>
        <v>651000</v>
      </c>
      <c r="F131" s="122">
        <f>SUM(F132:F135)</f>
        <v>65430.49</v>
      </c>
      <c r="G131" s="54">
        <f t="shared" si="12"/>
        <v>230.49585653070227</v>
      </c>
      <c r="H131" s="54">
        <f t="shared" si="13"/>
        <v>10.050766513056836</v>
      </c>
    </row>
    <row r="132" spans="1:8" ht="12.75" customHeight="1">
      <c r="A132" s="31" t="s">
        <v>372</v>
      </c>
      <c r="B132" s="24" t="s">
        <v>256</v>
      </c>
      <c r="C132" s="122">
        <v>28115.31</v>
      </c>
      <c r="D132" s="20">
        <v>650000</v>
      </c>
      <c r="E132" s="20">
        <v>650000</v>
      </c>
      <c r="F132" s="122">
        <v>64830.49</v>
      </c>
      <c r="G132" s="54">
        <f t="shared" si="12"/>
        <v>230.587854090885</v>
      </c>
      <c r="H132" s="54">
        <f t="shared" si="13"/>
        <v>9.97392153846154</v>
      </c>
    </row>
    <row r="133" spans="1:8" ht="12.75" customHeight="1">
      <c r="A133" s="31" t="s">
        <v>594</v>
      </c>
      <c r="B133" s="24" t="s">
        <v>595</v>
      </c>
      <c r="C133" s="122">
        <v>271.53</v>
      </c>
      <c r="D133" s="20">
        <v>1000</v>
      </c>
      <c r="E133" s="20">
        <v>1000</v>
      </c>
      <c r="F133" s="122">
        <v>600</v>
      </c>
      <c r="G133" s="54">
        <f>F133/C133*100</f>
        <v>220.97005855706553</v>
      </c>
      <c r="H133" s="54">
        <f>F133/E133*100</f>
        <v>60</v>
      </c>
    </row>
    <row r="134" spans="1:8" ht="12.75" customHeight="1">
      <c r="A134" s="31" t="s">
        <v>581</v>
      </c>
      <c r="B134" s="24" t="s">
        <v>582</v>
      </c>
      <c r="C134" s="122">
        <v>0</v>
      </c>
      <c r="D134" s="20">
        <v>0</v>
      </c>
      <c r="E134" s="20">
        <v>0</v>
      </c>
      <c r="F134" s="122">
        <v>0</v>
      </c>
      <c r="G134" s="54" t="e">
        <f>F134/C134*100</f>
        <v>#DIV/0!</v>
      </c>
      <c r="H134" s="54" t="e">
        <f>F134/E134*100</f>
        <v>#DIV/0!</v>
      </c>
    </row>
    <row r="135" spans="1:8" ht="12.75" customHeight="1">
      <c r="A135" s="31" t="s">
        <v>581</v>
      </c>
      <c r="B135" s="24" t="s">
        <v>1026</v>
      </c>
      <c r="C135" s="122">
        <v>0</v>
      </c>
      <c r="D135" s="20">
        <v>0</v>
      </c>
      <c r="E135" s="20">
        <v>0</v>
      </c>
      <c r="F135" s="122">
        <v>0</v>
      </c>
      <c r="G135" s="54" t="e">
        <f>F135/C135*100</f>
        <v>#DIV/0!</v>
      </c>
      <c r="H135" s="54" t="e">
        <f>F135/E135*100</f>
        <v>#DIV/0!</v>
      </c>
    </row>
    <row r="136" spans="1:8" ht="18" customHeight="1">
      <c r="A136" s="29" t="s">
        <v>373</v>
      </c>
      <c r="B136" s="26" t="s">
        <v>197</v>
      </c>
      <c r="C136" s="121">
        <f>C137+C139+C141</f>
        <v>329265.54</v>
      </c>
      <c r="D136" s="22">
        <f>D137+D139+D141</f>
        <v>929250</v>
      </c>
      <c r="E136" s="22">
        <f>E137+E139+E141</f>
        <v>929250</v>
      </c>
      <c r="F136" s="121">
        <f>F137+F139+F141</f>
        <v>546574.81</v>
      </c>
      <c r="G136" s="54">
        <f t="shared" si="12"/>
        <v>165.9981818929488</v>
      </c>
      <c r="H136" s="54">
        <f t="shared" si="13"/>
        <v>58.81891955878397</v>
      </c>
    </row>
    <row r="137" spans="1:8" ht="15" customHeight="1">
      <c r="A137" s="30" t="s">
        <v>374</v>
      </c>
      <c r="B137" s="19" t="s">
        <v>285</v>
      </c>
      <c r="C137" s="122">
        <f>C138</f>
        <v>5728.05</v>
      </c>
      <c r="D137" s="20">
        <f>D138</f>
        <v>15000</v>
      </c>
      <c r="E137" s="20">
        <f>E138</f>
        <v>15000</v>
      </c>
      <c r="F137" s="122">
        <f>F138</f>
        <v>7550.23</v>
      </c>
      <c r="G137" s="54">
        <f t="shared" si="12"/>
        <v>131.81152399158526</v>
      </c>
      <c r="H137" s="54">
        <f t="shared" si="13"/>
        <v>50.33486666666667</v>
      </c>
    </row>
    <row r="138" spans="1:8" ht="12.75" customHeight="1">
      <c r="A138" s="30" t="s">
        <v>375</v>
      </c>
      <c r="B138" s="24" t="s">
        <v>347</v>
      </c>
      <c r="C138" s="122">
        <v>5728.05</v>
      </c>
      <c r="D138" s="20">
        <v>15000</v>
      </c>
      <c r="E138" s="20">
        <v>15000</v>
      </c>
      <c r="F138" s="122">
        <v>7550.23</v>
      </c>
      <c r="G138" s="54">
        <f t="shared" si="12"/>
        <v>131.81152399158526</v>
      </c>
      <c r="H138" s="54">
        <f t="shared" si="13"/>
        <v>50.33486666666667</v>
      </c>
    </row>
    <row r="139" spans="1:8" ht="15" customHeight="1">
      <c r="A139" s="30" t="s">
        <v>663</v>
      </c>
      <c r="B139" s="19" t="s">
        <v>664</v>
      </c>
      <c r="C139" s="122">
        <f>C140</f>
        <v>0</v>
      </c>
      <c r="D139" s="20">
        <f>D140</f>
        <v>0</v>
      </c>
      <c r="E139" s="20">
        <f>E140</f>
        <v>0</v>
      </c>
      <c r="F139" s="122">
        <f>F140</f>
        <v>0</v>
      </c>
      <c r="G139" s="54" t="e">
        <f t="shared" si="12"/>
        <v>#DIV/0!</v>
      </c>
      <c r="H139" s="54" t="e">
        <f>F139/E139*100</f>
        <v>#DIV/0!</v>
      </c>
    </row>
    <row r="140" spans="1:8" ht="12.75" customHeight="1">
      <c r="A140" s="30" t="s">
        <v>665</v>
      </c>
      <c r="B140" s="24" t="s">
        <v>666</v>
      </c>
      <c r="C140" s="122">
        <v>0</v>
      </c>
      <c r="D140" s="20">
        <v>0</v>
      </c>
      <c r="E140" s="20">
        <v>0</v>
      </c>
      <c r="F140" s="122">
        <v>0</v>
      </c>
      <c r="G140" s="54" t="e">
        <f t="shared" si="12"/>
        <v>#DIV/0!</v>
      </c>
      <c r="H140" s="54" t="e">
        <f>F140/E140*100</f>
        <v>#DIV/0!</v>
      </c>
    </row>
    <row r="141" spans="1:8" ht="15" customHeight="1">
      <c r="A141" s="30" t="s">
        <v>376</v>
      </c>
      <c r="B141" s="19" t="s">
        <v>290</v>
      </c>
      <c r="C141" s="122">
        <f>SUM(C145:C149)+C142</f>
        <v>323537.49</v>
      </c>
      <c r="D141" s="20">
        <f>SUM(D145:D149)+D142</f>
        <v>914250</v>
      </c>
      <c r="E141" s="20">
        <f>SUM(E145:E149)+E142</f>
        <v>914250</v>
      </c>
      <c r="F141" s="122">
        <f>SUM(F145:F149)+F142</f>
        <v>539024.5800000001</v>
      </c>
      <c r="G141" s="54">
        <f t="shared" si="12"/>
        <v>166.60343751816833</v>
      </c>
      <c r="H141" s="54">
        <f t="shared" si="13"/>
        <v>58.95811648892536</v>
      </c>
    </row>
    <row r="142" spans="1:8" ht="12.75" customHeight="1">
      <c r="A142" s="31" t="s">
        <v>377</v>
      </c>
      <c r="B142" s="24" t="s">
        <v>667</v>
      </c>
      <c r="C142" s="122">
        <v>292674.99</v>
      </c>
      <c r="D142" s="20">
        <v>760000</v>
      </c>
      <c r="E142" s="20">
        <v>760000</v>
      </c>
      <c r="F142" s="122">
        <v>406903</v>
      </c>
      <c r="G142" s="54">
        <f>F142/C142*100</f>
        <v>139.02896178453784</v>
      </c>
      <c r="H142" s="54">
        <f>F142/E142*100</f>
        <v>53.53986842105263</v>
      </c>
    </row>
    <row r="143" spans="1:8" ht="27" customHeight="1">
      <c r="A143" s="92" t="s">
        <v>800</v>
      </c>
      <c r="B143" s="92" t="s">
        <v>893</v>
      </c>
      <c r="C143" s="153" t="s">
        <v>1152</v>
      </c>
      <c r="D143" s="48" t="s">
        <v>1337</v>
      </c>
      <c r="E143" s="48" t="s">
        <v>1338</v>
      </c>
      <c r="F143" s="48" t="s">
        <v>1339</v>
      </c>
      <c r="G143" s="55" t="s">
        <v>803</v>
      </c>
      <c r="H143" s="55" t="s">
        <v>804</v>
      </c>
    </row>
    <row r="144" spans="1:8" ht="9.75" customHeight="1">
      <c r="A144" s="97">
        <v>1</v>
      </c>
      <c r="B144" s="97">
        <v>2</v>
      </c>
      <c r="C144" s="154">
        <v>3</v>
      </c>
      <c r="D144" s="55">
        <v>4</v>
      </c>
      <c r="E144" s="55">
        <v>5</v>
      </c>
      <c r="F144" s="55">
        <v>6</v>
      </c>
      <c r="G144" s="55">
        <v>7</v>
      </c>
      <c r="H144" s="55">
        <v>8</v>
      </c>
    </row>
    <row r="145" spans="1:8" ht="12.75" customHeight="1">
      <c r="A145" s="31" t="s">
        <v>377</v>
      </c>
      <c r="B145" s="24" t="s">
        <v>668</v>
      </c>
      <c r="C145" s="122">
        <v>4300</v>
      </c>
      <c r="D145" s="20">
        <v>14250</v>
      </c>
      <c r="E145" s="20">
        <v>14250</v>
      </c>
      <c r="F145" s="122">
        <v>7079</v>
      </c>
      <c r="G145" s="54">
        <f>F145/C145*100</f>
        <v>164.62790697674419</v>
      </c>
      <c r="H145" s="54">
        <f>F145/E145*100</f>
        <v>49.67719298245614</v>
      </c>
    </row>
    <row r="146" spans="1:8" ht="12.75" customHeight="1">
      <c r="A146" s="31" t="s">
        <v>378</v>
      </c>
      <c r="B146" s="24" t="s">
        <v>279</v>
      </c>
      <c r="C146" s="122">
        <v>26562.5</v>
      </c>
      <c r="D146" s="20">
        <v>140000</v>
      </c>
      <c r="E146" s="20">
        <v>140000</v>
      </c>
      <c r="F146" s="122">
        <v>33701.19</v>
      </c>
      <c r="G146" s="54">
        <f>F146/C146*100</f>
        <v>126.87506823529414</v>
      </c>
      <c r="H146" s="54">
        <f>F146/E146*100</f>
        <v>24.072278571428573</v>
      </c>
    </row>
    <row r="147" spans="1:8" ht="12.75" customHeight="1">
      <c r="A147" s="31" t="s">
        <v>918</v>
      </c>
      <c r="B147" s="24" t="s">
        <v>1043</v>
      </c>
      <c r="C147" s="122">
        <v>0</v>
      </c>
      <c r="D147" s="20">
        <v>0</v>
      </c>
      <c r="E147" s="20">
        <v>0</v>
      </c>
      <c r="F147" s="122">
        <v>91341.39</v>
      </c>
      <c r="G147" s="54" t="e">
        <f t="shared" si="12"/>
        <v>#DIV/0!</v>
      </c>
      <c r="H147" s="54" t="e">
        <f t="shared" si="13"/>
        <v>#DIV/0!</v>
      </c>
    </row>
    <row r="148" spans="1:8" ht="12.75" customHeight="1">
      <c r="A148" s="31" t="s">
        <v>919</v>
      </c>
      <c r="B148" s="24" t="s">
        <v>920</v>
      </c>
      <c r="C148" s="122">
        <v>0</v>
      </c>
      <c r="D148" s="20">
        <v>0</v>
      </c>
      <c r="E148" s="20">
        <v>0</v>
      </c>
      <c r="F148" s="122">
        <v>0</v>
      </c>
      <c r="G148" s="54" t="e">
        <f>F148/C148*100</f>
        <v>#DIV/0!</v>
      </c>
      <c r="H148" s="54" t="e">
        <f>F148/E148*100</f>
        <v>#DIV/0!</v>
      </c>
    </row>
    <row r="149" spans="1:8" ht="12.75" customHeight="1">
      <c r="A149" s="31" t="s">
        <v>919</v>
      </c>
      <c r="B149" s="24" t="s">
        <v>1027</v>
      </c>
      <c r="C149" s="122">
        <v>0</v>
      </c>
      <c r="D149" s="20">
        <v>0</v>
      </c>
      <c r="E149" s="20">
        <v>0</v>
      </c>
      <c r="F149" s="122">
        <v>0</v>
      </c>
      <c r="G149" s="54" t="e">
        <f>F149/C149*100</f>
        <v>#DIV/0!</v>
      </c>
      <c r="H149" s="54" t="e">
        <f>F149/E149*100</f>
        <v>#DIV/0!</v>
      </c>
    </row>
    <row r="150" spans="1:8" ht="18" customHeight="1">
      <c r="A150" s="29" t="s">
        <v>379</v>
      </c>
      <c r="B150" s="26" t="s">
        <v>286</v>
      </c>
      <c r="C150" s="121">
        <f>C151+C153</f>
        <v>1701252.13</v>
      </c>
      <c r="D150" s="22">
        <f>D151+D153</f>
        <v>3800000</v>
      </c>
      <c r="E150" s="22">
        <f>E151+E153</f>
        <v>3800000</v>
      </c>
      <c r="F150" s="121">
        <f>F151+F153</f>
        <v>1194924.51</v>
      </c>
      <c r="G150" s="54">
        <f t="shared" si="12"/>
        <v>70.23794350811482</v>
      </c>
      <c r="H150" s="54">
        <f t="shared" si="13"/>
        <v>31.445381842105263</v>
      </c>
    </row>
    <row r="151" spans="1:8" ht="15" customHeight="1">
      <c r="A151" s="30" t="s">
        <v>380</v>
      </c>
      <c r="B151" s="19" t="s">
        <v>287</v>
      </c>
      <c r="C151" s="122">
        <f>C152</f>
        <v>456325.49</v>
      </c>
      <c r="D151" s="20">
        <f>D152</f>
        <v>1300000</v>
      </c>
      <c r="E151" s="20">
        <f>E152</f>
        <v>1300000</v>
      </c>
      <c r="F151" s="122">
        <f>F152</f>
        <v>699094.65</v>
      </c>
      <c r="G151" s="54">
        <f t="shared" si="12"/>
        <v>153.20087641827766</v>
      </c>
      <c r="H151" s="54">
        <f t="shared" si="13"/>
        <v>53.776511538461534</v>
      </c>
    </row>
    <row r="152" spans="1:8" ht="12.75" customHeight="1">
      <c r="A152" s="31" t="s">
        <v>381</v>
      </c>
      <c r="B152" s="24" t="s">
        <v>257</v>
      </c>
      <c r="C152" s="122">
        <v>456325.49</v>
      </c>
      <c r="D152" s="20">
        <v>1300000</v>
      </c>
      <c r="E152" s="20">
        <v>1300000</v>
      </c>
      <c r="F152" s="122">
        <v>699094.65</v>
      </c>
      <c r="G152" s="54">
        <f t="shared" si="12"/>
        <v>153.20087641827766</v>
      </c>
      <c r="H152" s="54">
        <f t="shared" si="13"/>
        <v>53.776511538461534</v>
      </c>
    </row>
    <row r="153" spans="1:8" ht="15" customHeight="1">
      <c r="A153" s="30" t="s">
        <v>382</v>
      </c>
      <c r="B153" s="19" t="s">
        <v>288</v>
      </c>
      <c r="C153" s="122">
        <f>C154</f>
        <v>1244926.64</v>
      </c>
      <c r="D153" s="20">
        <f>D154</f>
        <v>2500000</v>
      </c>
      <c r="E153" s="20">
        <f>E154</f>
        <v>2500000</v>
      </c>
      <c r="F153" s="122">
        <f>F154</f>
        <v>495829.86</v>
      </c>
      <c r="G153" s="54">
        <f t="shared" si="12"/>
        <v>39.8280383814423</v>
      </c>
      <c r="H153" s="54">
        <f t="shared" si="13"/>
        <v>19.833194399999996</v>
      </c>
    </row>
    <row r="154" spans="1:8" ht="12.75" customHeight="1">
      <c r="A154" s="31" t="s">
        <v>383</v>
      </c>
      <c r="B154" s="24" t="s">
        <v>258</v>
      </c>
      <c r="C154" s="122">
        <v>1244926.64</v>
      </c>
      <c r="D154" s="20">
        <v>2500000</v>
      </c>
      <c r="E154" s="20">
        <v>2500000</v>
      </c>
      <c r="F154" s="122">
        <v>495829.86</v>
      </c>
      <c r="G154" s="54">
        <f t="shared" si="12"/>
        <v>39.8280383814423</v>
      </c>
      <c r="H154" s="54">
        <f t="shared" si="13"/>
        <v>19.833194399999996</v>
      </c>
    </row>
    <row r="155" spans="1:8" ht="21" customHeight="1">
      <c r="A155" s="29" t="s">
        <v>384</v>
      </c>
      <c r="B155" s="26" t="s">
        <v>553</v>
      </c>
      <c r="C155" s="121">
        <f>C156+C164</f>
        <v>755597.5900000001</v>
      </c>
      <c r="D155" s="22">
        <f>D156+D164</f>
        <v>3097350</v>
      </c>
      <c r="E155" s="22">
        <f>E156+E164</f>
        <v>3097350</v>
      </c>
      <c r="F155" s="121">
        <f>F156+F164</f>
        <v>551974.714</v>
      </c>
      <c r="G155" s="54">
        <f t="shared" si="12"/>
        <v>73.05141272353714</v>
      </c>
      <c r="H155" s="54">
        <f t="shared" si="13"/>
        <v>17.82086990491872</v>
      </c>
    </row>
    <row r="156" spans="1:8" ht="18" customHeight="1">
      <c r="A156" s="29" t="s">
        <v>385</v>
      </c>
      <c r="B156" s="26" t="s">
        <v>537</v>
      </c>
      <c r="C156" s="121">
        <f>C157</f>
        <v>196642.33000000002</v>
      </c>
      <c r="D156" s="22">
        <f>D157</f>
        <v>2743000</v>
      </c>
      <c r="E156" s="22">
        <f>E157</f>
        <v>2743000</v>
      </c>
      <c r="F156" s="121">
        <f>F157</f>
        <v>551576.714</v>
      </c>
      <c r="G156" s="54">
        <f t="shared" si="12"/>
        <v>280.49744630263484</v>
      </c>
      <c r="H156" s="54">
        <f t="shared" si="13"/>
        <v>20.10852037914692</v>
      </c>
    </row>
    <row r="157" spans="1:8" ht="15" customHeight="1">
      <c r="A157" s="30" t="s">
        <v>386</v>
      </c>
      <c r="B157" s="19" t="s">
        <v>289</v>
      </c>
      <c r="C157" s="122">
        <f>SUM(C158:C163)</f>
        <v>196642.33000000002</v>
      </c>
      <c r="D157" s="20">
        <f>SUM(D158:D163)</f>
        <v>2743000</v>
      </c>
      <c r="E157" s="20">
        <f>SUM(E158:E163)</f>
        <v>2743000</v>
      </c>
      <c r="F157" s="122">
        <f>SUM(F158:F163)</f>
        <v>551576.714</v>
      </c>
      <c r="G157" s="54">
        <f t="shared" si="12"/>
        <v>280.49744630263484</v>
      </c>
      <c r="H157" s="54">
        <f t="shared" si="13"/>
        <v>20.10852037914692</v>
      </c>
    </row>
    <row r="158" spans="1:8" ht="12.75" customHeight="1">
      <c r="A158" s="31" t="s">
        <v>387</v>
      </c>
      <c r="B158" s="24" t="s">
        <v>596</v>
      </c>
      <c r="C158" s="122">
        <v>1700</v>
      </c>
      <c r="D158" s="20">
        <v>70000</v>
      </c>
      <c r="E158" s="20">
        <v>70000</v>
      </c>
      <c r="F158" s="122">
        <v>900</v>
      </c>
      <c r="G158" s="54">
        <f t="shared" si="12"/>
        <v>52.94117647058824</v>
      </c>
      <c r="H158" s="54">
        <f t="shared" si="13"/>
        <v>1.2857142857142856</v>
      </c>
    </row>
    <row r="159" spans="1:8" ht="12.75" customHeight="1">
      <c r="A159" s="31" t="s">
        <v>387</v>
      </c>
      <c r="B159" s="24" t="s">
        <v>280</v>
      </c>
      <c r="C159" s="122">
        <v>81196</v>
      </c>
      <c r="D159" s="20">
        <v>2500000</v>
      </c>
      <c r="E159" s="20">
        <v>2500000</v>
      </c>
      <c r="F159" s="122">
        <v>413535</v>
      </c>
      <c r="G159" s="54">
        <f t="shared" si="12"/>
        <v>509.3046455490418</v>
      </c>
      <c r="H159" s="54">
        <f t="shared" si="13"/>
        <v>16.5414</v>
      </c>
    </row>
    <row r="160" spans="1:8" ht="12.75" customHeight="1">
      <c r="A160" s="31" t="s">
        <v>387</v>
      </c>
      <c r="B160" s="24" t="s">
        <v>1028</v>
      </c>
      <c r="C160" s="122">
        <v>7541</v>
      </c>
      <c r="D160" s="20">
        <v>0</v>
      </c>
      <c r="E160" s="20">
        <v>0</v>
      </c>
      <c r="F160" s="122">
        <v>13885</v>
      </c>
      <c r="G160" s="54">
        <f>F160/C160*100</f>
        <v>184.1267736374486</v>
      </c>
      <c r="H160" s="54" t="e">
        <f>F160/E160*100</f>
        <v>#DIV/0!</v>
      </c>
    </row>
    <row r="161" spans="1:8" ht="12.75" customHeight="1">
      <c r="A161" s="31" t="s">
        <v>387</v>
      </c>
      <c r="B161" s="24" t="s">
        <v>1029</v>
      </c>
      <c r="C161" s="122">
        <v>0</v>
      </c>
      <c r="D161" s="20">
        <v>0</v>
      </c>
      <c r="E161" s="20">
        <v>0</v>
      </c>
      <c r="F161" s="122">
        <v>0</v>
      </c>
      <c r="G161" s="54" t="e">
        <f>F161/C161*100</f>
        <v>#DIV/0!</v>
      </c>
      <c r="H161" s="54" t="e">
        <f>F161/E161*100</f>
        <v>#DIV/0!</v>
      </c>
    </row>
    <row r="162" spans="1:8" ht="12.75" customHeight="1">
      <c r="A162" s="31" t="s">
        <v>387</v>
      </c>
      <c r="B162" s="24" t="s">
        <v>333</v>
      </c>
      <c r="C162" s="122">
        <v>106205.33</v>
      </c>
      <c r="D162" s="20">
        <v>173000</v>
      </c>
      <c r="E162" s="20">
        <v>173000</v>
      </c>
      <c r="F162" s="122">
        <v>123256.714</v>
      </c>
      <c r="G162" s="54">
        <f t="shared" si="12"/>
        <v>116.05511135834709</v>
      </c>
      <c r="H162" s="54">
        <f t="shared" si="13"/>
        <v>71.24665549132948</v>
      </c>
    </row>
    <row r="163" spans="1:8" ht="12.75" customHeight="1">
      <c r="A163" s="31" t="s">
        <v>387</v>
      </c>
      <c r="B163" s="24" t="s">
        <v>583</v>
      </c>
      <c r="C163" s="122">
        <v>0</v>
      </c>
      <c r="D163" s="20">
        <v>0</v>
      </c>
      <c r="E163" s="20">
        <v>0</v>
      </c>
      <c r="F163" s="122">
        <v>0</v>
      </c>
      <c r="G163" s="54" t="e">
        <f>F163/C163*100</f>
        <v>#DIV/0!</v>
      </c>
      <c r="H163" s="54" t="e">
        <f>F163/E163*100</f>
        <v>#DIV/0!</v>
      </c>
    </row>
    <row r="164" spans="1:8" ht="18" customHeight="1">
      <c r="A164" s="29" t="s">
        <v>388</v>
      </c>
      <c r="B164" s="26" t="s">
        <v>199</v>
      </c>
      <c r="C164" s="123">
        <f>C165+C170</f>
        <v>558955.26</v>
      </c>
      <c r="D164" s="102">
        <f>D165+D170</f>
        <v>354350</v>
      </c>
      <c r="E164" s="102">
        <f>E165+E170</f>
        <v>354350</v>
      </c>
      <c r="F164" s="123">
        <f>F165+F170</f>
        <v>398</v>
      </c>
      <c r="G164" s="54">
        <f aca="true" t="shared" si="14" ref="G164:G191">F164/C164*100</f>
        <v>0.0712042677619672</v>
      </c>
      <c r="H164" s="54">
        <f t="shared" si="13"/>
        <v>0.11231832933540287</v>
      </c>
    </row>
    <row r="165" spans="1:8" ht="15" customHeight="1">
      <c r="A165" s="30" t="s">
        <v>389</v>
      </c>
      <c r="B165" s="19" t="s">
        <v>200</v>
      </c>
      <c r="C165" s="122">
        <f>SUM(C166:C169)</f>
        <v>558955.26</v>
      </c>
      <c r="D165" s="20">
        <f>SUM(D166:D169)</f>
        <v>354350</v>
      </c>
      <c r="E165" s="20">
        <f>SUM(E166:E169)</f>
        <v>354350</v>
      </c>
      <c r="F165" s="122">
        <f>SUM(F166:F169)</f>
        <v>398</v>
      </c>
      <c r="G165" s="54">
        <f t="shared" si="14"/>
        <v>0.0712042677619672</v>
      </c>
      <c r="H165" s="54">
        <f t="shared" si="13"/>
        <v>0.11231832933540287</v>
      </c>
    </row>
    <row r="166" spans="1:8" ht="13.5" customHeight="1">
      <c r="A166" s="31" t="s">
        <v>390</v>
      </c>
      <c r="B166" s="24" t="s">
        <v>163</v>
      </c>
      <c r="C166" s="122">
        <v>0</v>
      </c>
      <c r="D166" s="20">
        <v>0</v>
      </c>
      <c r="E166" s="20">
        <v>0</v>
      </c>
      <c r="F166" s="122">
        <v>0</v>
      </c>
      <c r="G166" s="54" t="e">
        <f t="shared" si="14"/>
        <v>#DIV/0!</v>
      </c>
      <c r="H166" s="54" t="e">
        <f t="shared" si="13"/>
        <v>#DIV/0!</v>
      </c>
    </row>
    <row r="167" spans="1:8" ht="13.5" customHeight="1">
      <c r="A167" s="31" t="s">
        <v>389</v>
      </c>
      <c r="B167" s="24" t="s">
        <v>669</v>
      </c>
      <c r="C167" s="122">
        <v>37787.5</v>
      </c>
      <c r="D167" s="20">
        <v>10000</v>
      </c>
      <c r="E167" s="20">
        <v>10000</v>
      </c>
      <c r="F167" s="122">
        <v>0</v>
      </c>
      <c r="G167" s="54">
        <f aca="true" t="shared" si="15" ref="G167:G174">F167/C167*100</f>
        <v>0</v>
      </c>
      <c r="H167" s="54">
        <f aca="true" t="shared" si="16" ref="H167:H174">F167/E167*100</f>
        <v>0</v>
      </c>
    </row>
    <row r="168" spans="1:8" ht="13.5" customHeight="1">
      <c r="A168" s="31" t="s">
        <v>389</v>
      </c>
      <c r="B168" s="24" t="s">
        <v>670</v>
      </c>
      <c r="C168" s="122">
        <v>521167.76</v>
      </c>
      <c r="D168" s="20">
        <v>344350</v>
      </c>
      <c r="E168" s="20">
        <v>344350</v>
      </c>
      <c r="F168" s="122">
        <v>398</v>
      </c>
      <c r="G168" s="54">
        <f t="shared" si="15"/>
        <v>0.07636696483297432</v>
      </c>
      <c r="H168" s="54">
        <f t="shared" si="16"/>
        <v>0.11558007840859591</v>
      </c>
    </row>
    <row r="169" spans="1:8" ht="13.5" customHeight="1">
      <c r="A169" s="31" t="s">
        <v>921</v>
      </c>
      <c r="B169" s="24" t="s">
        <v>922</v>
      </c>
      <c r="C169" s="122">
        <v>0</v>
      </c>
      <c r="D169" s="20">
        <v>0</v>
      </c>
      <c r="E169" s="20">
        <v>0</v>
      </c>
      <c r="F169" s="122">
        <v>0</v>
      </c>
      <c r="G169" s="54" t="e">
        <f t="shared" si="15"/>
        <v>#DIV/0!</v>
      </c>
      <c r="H169" s="54" t="e">
        <f t="shared" si="16"/>
        <v>#DIV/0!</v>
      </c>
    </row>
    <row r="170" spans="1:8" ht="13.5" customHeight="1">
      <c r="A170" s="31" t="s">
        <v>1181</v>
      </c>
      <c r="B170" s="24" t="s">
        <v>1182</v>
      </c>
      <c r="C170" s="122">
        <f>SUM(C171:C175)</f>
        <v>0</v>
      </c>
      <c r="D170" s="20">
        <f>SUM(D172:D174)</f>
        <v>0</v>
      </c>
      <c r="E170" s="20">
        <f>SUM(E172:E174)</f>
        <v>0</v>
      </c>
      <c r="F170" s="122">
        <f>SUM(F171:F175)</f>
        <v>0</v>
      </c>
      <c r="G170" s="54" t="e">
        <f t="shared" si="15"/>
        <v>#DIV/0!</v>
      </c>
      <c r="H170" s="54" t="e">
        <f t="shared" si="16"/>
        <v>#DIV/0!</v>
      </c>
    </row>
    <row r="171" spans="1:8" ht="13.5" customHeight="1">
      <c r="A171" s="31" t="s">
        <v>1199</v>
      </c>
      <c r="B171" s="24" t="s">
        <v>1200</v>
      </c>
      <c r="C171" s="122">
        <v>0</v>
      </c>
      <c r="D171" s="20">
        <v>0</v>
      </c>
      <c r="E171" s="20">
        <v>0</v>
      </c>
      <c r="F171" s="122">
        <v>0</v>
      </c>
      <c r="G171" s="54" t="e">
        <f>F171/C171*100</f>
        <v>#DIV/0!</v>
      </c>
      <c r="H171" s="54" t="e">
        <f>F171/E171*100</f>
        <v>#DIV/0!</v>
      </c>
    </row>
    <row r="172" spans="1:8" ht="13.5" customHeight="1">
      <c r="A172" s="31" t="s">
        <v>1179</v>
      </c>
      <c r="B172" s="24" t="s">
        <v>1180</v>
      </c>
      <c r="C172" s="122">
        <v>0</v>
      </c>
      <c r="D172" s="20">
        <v>0</v>
      </c>
      <c r="E172" s="20">
        <v>0</v>
      </c>
      <c r="F172" s="122">
        <v>0</v>
      </c>
      <c r="G172" s="54" t="e">
        <f t="shared" si="15"/>
        <v>#DIV/0!</v>
      </c>
      <c r="H172" s="54" t="e">
        <f t="shared" si="16"/>
        <v>#DIV/0!</v>
      </c>
    </row>
    <row r="173" spans="1:8" ht="13.5" customHeight="1">
      <c r="A173" s="31" t="s">
        <v>1030</v>
      </c>
      <c r="B173" s="24" t="s">
        <v>1031</v>
      </c>
      <c r="C173" s="122">
        <v>0</v>
      </c>
      <c r="D173" s="20">
        <v>0</v>
      </c>
      <c r="E173" s="20">
        <v>0</v>
      </c>
      <c r="F173" s="122">
        <v>0</v>
      </c>
      <c r="G173" s="54" t="e">
        <f t="shared" si="15"/>
        <v>#DIV/0!</v>
      </c>
      <c r="H173" s="54" t="e">
        <f t="shared" si="16"/>
        <v>#DIV/0!</v>
      </c>
    </row>
    <row r="174" spans="1:8" ht="13.5" customHeight="1">
      <c r="A174" s="31" t="s">
        <v>1030</v>
      </c>
      <c r="B174" s="24" t="s">
        <v>1032</v>
      </c>
      <c r="C174" s="122">
        <v>0</v>
      </c>
      <c r="D174" s="20">
        <v>0</v>
      </c>
      <c r="E174" s="20">
        <v>0</v>
      </c>
      <c r="F174" s="122">
        <v>0</v>
      </c>
      <c r="G174" s="54" t="e">
        <f t="shared" si="15"/>
        <v>#DIV/0!</v>
      </c>
      <c r="H174" s="54" t="e">
        <f t="shared" si="16"/>
        <v>#DIV/0!</v>
      </c>
    </row>
    <row r="175" spans="1:8" ht="13.5" customHeight="1">
      <c r="A175" s="31" t="s">
        <v>1201</v>
      </c>
      <c r="B175" s="144" t="s">
        <v>1202</v>
      </c>
      <c r="C175" s="122">
        <v>0</v>
      </c>
      <c r="D175" s="20">
        <v>0</v>
      </c>
      <c r="E175" s="20">
        <v>0</v>
      </c>
      <c r="F175" s="122">
        <v>0</v>
      </c>
      <c r="G175" s="54" t="e">
        <f>F175/C175*100</f>
        <v>#DIV/0!</v>
      </c>
      <c r="H175" s="54" t="e">
        <f>F175/E175*100</f>
        <v>#DIV/0!</v>
      </c>
    </row>
    <row r="176" spans="1:8" ht="21" customHeight="1">
      <c r="A176" s="29" t="s">
        <v>391</v>
      </c>
      <c r="B176" s="26" t="s">
        <v>291</v>
      </c>
      <c r="C176" s="121">
        <f>C177+C181</f>
        <v>49150.57</v>
      </c>
      <c r="D176" s="22">
        <f>D177+D181</f>
        <v>170000</v>
      </c>
      <c r="E176" s="22">
        <f>E177+E181</f>
        <v>170000</v>
      </c>
      <c r="F176" s="121">
        <f>F177+F181</f>
        <v>43920.97</v>
      </c>
      <c r="G176" s="54">
        <f t="shared" si="14"/>
        <v>89.36004200968574</v>
      </c>
      <c r="H176" s="54">
        <f aca="true" t="shared" si="17" ref="H176:H191">F176/E176*100</f>
        <v>25.835864705882354</v>
      </c>
    </row>
    <row r="177" spans="1:8" ht="18" customHeight="1">
      <c r="A177" s="29" t="s">
        <v>392</v>
      </c>
      <c r="B177" s="26" t="s">
        <v>292</v>
      </c>
      <c r="C177" s="121">
        <f>SUM(C178)</f>
        <v>25750</v>
      </c>
      <c r="D177" s="22">
        <f>SUM(D178)</f>
        <v>120000</v>
      </c>
      <c r="E177" s="22">
        <f>SUM(E178)</f>
        <v>120000</v>
      </c>
      <c r="F177" s="121">
        <f>SUM(F178)</f>
        <v>25366</v>
      </c>
      <c r="G177" s="54">
        <f t="shared" si="14"/>
        <v>98.50873786407767</v>
      </c>
      <c r="H177" s="54">
        <f t="shared" si="17"/>
        <v>21.138333333333335</v>
      </c>
    </row>
    <row r="178" spans="1:8" ht="15" customHeight="1">
      <c r="A178" s="30" t="s">
        <v>393</v>
      </c>
      <c r="B178" s="19" t="s">
        <v>198</v>
      </c>
      <c r="C178" s="122">
        <f>SUM(C179:C180)</f>
        <v>25750</v>
      </c>
      <c r="D178" s="20">
        <f>SUM(D179:D180)</f>
        <v>120000</v>
      </c>
      <c r="E178" s="20">
        <f>SUM(E179:E180)</f>
        <v>120000</v>
      </c>
      <c r="F178" s="122">
        <f>SUM(F179:F180)</f>
        <v>25366</v>
      </c>
      <c r="G178" s="54">
        <f t="shared" si="14"/>
        <v>98.50873786407767</v>
      </c>
      <c r="H178" s="54">
        <f t="shared" si="17"/>
        <v>21.138333333333335</v>
      </c>
    </row>
    <row r="179" spans="1:8" ht="13.5" customHeight="1">
      <c r="A179" s="31" t="s">
        <v>394</v>
      </c>
      <c r="B179" s="24" t="s">
        <v>671</v>
      </c>
      <c r="C179" s="122">
        <v>14250</v>
      </c>
      <c r="D179" s="20">
        <v>75000</v>
      </c>
      <c r="E179" s="20">
        <v>75000</v>
      </c>
      <c r="F179" s="122">
        <v>21366</v>
      </c>
      <c r="G179" s="54">
        <f>F179/C179*100</f>
        <v>149.93684210526317</v>
      </c>
      <c r="H179" s="54">
        <f>F179/E179*100</f>
        <v>28.488000000000003</v>
      </c>
    </row>
    <row r="180" spans="1:8" ht="13.5" customHeight="1">
      <c r="A180" s="31" t="s">
        <v>394</v>
      </c>
      <c r="B180" s="24" t="s">
        <v>162</v>
      </c>
      <c r="C180" s="122">
        <v>11500</v>
      </c>
      <c r="D180" s="20">
        <v>45000</v>
      </c>
      <c r="E180" s="20">
        <v>45000</v>
      </c>
      <c r="F180" s="122">
        <v>4000</v>
      </c>
      <c r="G180" s="54">
        <f t="shared" si="14"/>
        <v>34.78260869565217</v>
      </c>
      <c r="H180" s="54">
        <f t="shared" si="17"/>
        <v>8.88888888888889</v>
      </c>
    </row>
    <row r="181" spans="1:8" ht="18" customHeight="1">
      <c r="A181" s="29" t="s">
        <v>395</v>
      </c>
      <c r="B181" s="26" t="s">
        <v>328</v>
      </c>
      <c r="C181" s="121">
        <f>SUM(C182)</f>
        <v>23400.57</v>
      </c>
      <c r="D181" s="22">
        <f>SUM(D182)</f>
        <v>50000</v>
      </c>
      <c r="E181" s="22">
        <f>SUM(E182)</f>
        <v>50000</v>
      </c>
      <c r="F181" s="121">
        <f>SUM(F182)</f>
        <v>18554.97</v>
      </c>
      <c r="G181" s="54">
        <f t="shared" si="14"/>
        <v>79.29281209816685</v>
      </c>
      <c r="H181" s="54">
        <f t="shared" si="17"/>
        <v>37.10994</v>
      </c>
    </row>
    <row r="182" spans="1:8" ht="15" customHeight="1">
      <c r="A182" s="31" t="s">
        <v>396</v>
      </c>
      <c r="B182" s="24" t="s">
        <v>329</v>
      </c>
      <c r="C182" s="122">
        <v>23400.57</v>
      </c>
      <c r="D182" s="20">
        <v>50000</v>
      </c>
      <c r="E182" s="20">
        <v>50000</v>
      </c>
      <c r="F182" s="122">
        <v>18554.97</v>
      </c>
      <c r="G182" s="54">
        <f t="shared" si="14"/>
        <v>79.29281209816685</v>
      </c>
      <c r="H182" s="54">
        <f t="shared" si="17"/>
        <v>37.10994</v>
      </c>
    </row>
    <row r="183" spans="1:8" ht="24.75" customHeight="1">
      <c r="A183" s="32" t="s">
        <v>397</v>
      </c>
      <c r="B183" s="28" t="s">
        <v>353</v>
      </c>
      <c r="C183" s="120">
        <f>C184+C188</f>
        <v>106443.48</v>
      </c>
      <c r="D183" s="21">
        <f>D184+D188</f>
        <v>8000</v>
      </c>
      <c r="E183" s="21">
        <f>E184+E188</f>
        <v>8000</v>
      </c>
      <c r="F183" s="120">
        <f>F184+F188</f>
        <v>2102399.15</v>
      </c>
      <c r="G183" s="56">
        <f>F183/C183*100</f>
        <v>1975.1319197756407</v>
      </c>
      <c r="H183" s="56">
        <f>F183/E183*100</f>
        <v>26279.989374999997</v>
      </c>
    </row>
    <row r="184" spans="1:8" ht="21" customHeight="1">
      <c r="A184" s="29" t="s">
        <v>398</v>
      </c>
      <c r="B184" s="26" t="s">
        <v>748</v>
      </c>
      <c r="C184" s="121">
        <f aca="true" t="shared" si="18" ref="C184:F185">SUM(C185)</f>
        <v>101394.08</v>
      </c>
      <c r="D184" s="22">
        <f t="shared" si="18"/>
        <v>0</v>
      </c>
      <c r="E184" s="22">
        <f t="shared" si="18"/>
        <v>0</v>
      </c>
      <c r="F184" s="121">
        <f t="shared" si="18"/>
        <v>0</v>
      </c>
      <c r="G184" s="54">
        <f t="shared" si="14"/>
        <v>0</v>
      </c>
      <c r="H184" s="54" t="e">
        <f t="shared" si="17"/>
        <v>#DIV/0!</v>
      </c>
    </row>
    <row r="185" spans="1:8" ht="18" customHeight="1">
      <c r="A185" s="29" t="s">
        <v>399</v>
      </c>
      <c r="B185" s="26" t="s">
        <v>201</v>
      </c>
      <c r="C185" s="121">
        <f t="shared" si="18"/>
        <v>101394.08</v>
      </c>
      <c r="D185" s="22">
        <f t="shared" si="18"/>
        <v>0</v>
      </c>
      <c r="E185" s="22">
        <f t="shared" si="18"/>
        <v>0</v>
      </c>
      <c r="F185" s="121">
        <f t="shared" si="18"/>
        <v>0</v>
      </c>
      <c r="G185" s="54">
        <f t="shared" si="14"/>
        <v>0</v>
      </c>
      <c r="H185" s="54" t="e">
        <f t="shared" si="17"/>
        <v>#DIV/0!</v>
      </c>
    </row>
    <row r="186" spans="1:8" ht="15" customHeight="1">
      <c r="A186" s="30" t="s">
        <v>400</v>
      </c>
      <c r="B186" s="19" t="s">
        <v>202</v>
      </c>
      <c r="C186" s="122">
        <f>C187</f>
        <v>101394.08</v>
      </c>
      <c r="D186" s="20">
        <f>D187</f>
        <v>0</v>
      </c>
      <c r="E186" s="20">
        <f>E187</f>
        <v>0</v>
      </c>
      <c r="F186" s="122">
        <f>F187</f>
        <v>0</v>
      </c>
      <c r="G186" s="54">
        <f t="shared" si="14"/>
        <v>0</v>
      </c>
      <c r="H186" s="54" t="e">
        <f t="shared" si="17"/>
        <v>#DIV/0!</v>
      </c>
    </row>
    <row r="187" spans="1:8" ht="13.5" customHeight="1">
      <c r="A187" s="31" t="s">
        <v>401</v>
      </c>
      <c r="B187" s="24" t="s">
        <v>164</v>
      </c>
      <c r="C187" s="122">
        <v>101394.08</v>
      </c>
      <c r="D187" s="20">
        <v>0</v>
      </c>
      <c r="E187" s="20">
        <v>0</v>
      </c>
      <c r="F187" s="122">
        <v>0</v>
      </c>
      <c r="G187" s="54">
        <f t="shared" si="14"/>
        <v>0</v>
      </c>
      <c r="H187" s="54" t="e">
        <f t="shared" si="17"/>
        <v>#DIV/0!</v>
      </c>
    </row>
    <row r="188" spans="1:8" ht="21" customHeight="1">
      <c r="A188" s="29" t="s">
        <v>402</v>
      </c>
      <c r="B188" s="26" t="s">
        <v>538</v>
      </c>
      <c r="C188" s="121">
        <f>C189+C192</f>
        <v>5049.4</v>
      </c>
      <c r="D188" s="22">
        <f>D189+D192</f>
        <v>8000</v>
      </c>
      <c r="E188" s="22">
        <f>E189+E192</f>
        <v>8000</v>
      </c>
      <c r="F188" s="121">
        <f>F189+F192</f>
        <v>2102399.15</v>
      </c>
      <c r="G188" s="54">
        <f t="shared" si="14"/>
        <v>41636.6132609815</v>
      </c>
      <c r="H188" s="54">
        <f t="shared" si="17"/>
        <v>26279.989374999997</v>
      </c>
    </row>
    <row r="189" spans="1:8" ht="18" customHeight="1">
      <c r="A189" s="29" t="s">
        <v>403</v>
      </c>
      <c r="B189" s="26" t="s">
        <v>203</v>
      </c>
      <c r="C189" s="121">
        <f>SUM(C190)</f>
        <v>5049.4</v>
      </c>
      <c r="D189" s="22">
        <f>SUM(D190)</f>
        <v>8000</v>
      </c>
      <c r="E189" s="22">
        <f>SUM(E190)</f>
        <v>8000</v>
      </c>
      <c r="F189" s="121">
        <f>SUM(F190)</f>
        <v>2102399.15</v>
      </c>
      <c r="G189" s="54">
        <f t="shared" si="14"/>
        <v>41636.6132609815</v>
      </c>
      <c r="H189" s="54">
        <f t="shared" si="17"/>
        <v>26279.989374999997</v>
      </c>
    </row>
    <row r="190" spans="1:8" ht="15" customHeight="1">
      <c r="A190" s="30" t="s">
        <v>404</v>
      </c>
      <c r="B190" s="19" t="s">
        <v>165</v>
      </c>
      <c r="C190" s="122">
        <f>C191</f>
        <v>5049.4</v>
      </c>
      <c r="D190" s="20">
        <f>D191</f>
        <v>8000</v>
      </c>
      <c r="E190" s="20">
        <f>E191</f>
        <v>8000</v>
      </c>
      <c r="F190" s="122">
        <f>F191</f>
        <v>2102399.15</v>
      </c>
      <c r="G190" s="54">
        <f t="shared" si="14"/>
        <v>41636.6132609815</v>
      </c>
      <c r="H190" s="54">
        <f t="shared" si="17"/>
        <v>26279.989374999997</v>
      </c>
    </row>
    <row r="191" spans="1:8" ht="13.5" customHeight="1">
      <c r="A191" s="31" t="s">
        <v>405</v>
      </c>
      <c r="B191" s="24" t="s">
        <v>354</v>
      </c>
      <c r="C191" s="156">
        <v>5049.4</v>
      </c>
      <c r="D191" s="20">
        <v>8000</v>
      </c>
      <c r="E191" s="20">
        <v>8000</v>
      </c>
      <c r="F191" s="122">
        <v>2102399.15</v>
      </c>
      <c r="G191" s="54">
        <f t="shared" si="14"/>
        <v>41636.6132609815</v>
      </c>
      <c r="H191" s="54">
        <f t="shared" si="17"/>
        <v>26279.989374999997</v>
      </c>
    </row>
    <row r="192" spans="1:8" ht="18" customHeight="1">
      <c r="A192" s="29" t="s">
        <v>1183</v>
      </c>
      <c r="B192" s="26" t="s">
        <v>1184</v>
      </c>
      <c r="C192" s="121">
        <f>SUM(C195)</f>
        <v>0</v>
      </c>
      <c r="D192" s="22">
        <f>SUM(D195)</f>
        <v>0</v>
      </c>
      <c r="E192" s="22">
        <f>SUM(E195)</f>
        <v>0</v>
      </c>
      <c r="F192" s="121">
        <f>SUM(F195)</f>
        <v>0</v>
      </c>
      <c r="G192" s="54" t="e">
        <f>F192/C192*100</f>
        <v>#DIV/0!</v>
      </c>
      <c r="H192" s="54" t="e">
        <f>F192/E192*100</f>
        <v>#DIV/0!</v>
      </c>
    </row>
    <row r="193" spans="1:8" ht="27" customHeight="1">
      <c r="A193" s="92" t="s">
        <v>800</v>
      </c>
      <c r="B193" s="92" t="s">
        <v>893</v>
      </c>
      <c r="C193" s="153" t="s">
        <v>1152</v>
      </c>
      <c r="D193" s="48" t="s">
        <v>1337</v>
      </c>
      <c r="E193" s="48" t="s">
        <v>1338</v>
      </c>
      <c r="F193" s="48" t="s">
        <v>1339</v>
      </c>
      <c r="G193" s="55" t="s">
        <v>803</v>
      </c>
      <c r="H193" s="55" t="s">
        <v>804</v>
      </c>
    </row>
    <row r="194" spans="1:8" ht="9.75" customHeight="1">
      <c r="A194" s="97">
        <v>1</v>
      </c>
      <c r="B194" s="97">
        <v>2</v>
      </c>
      <c r="C194" s="154">
        <v>3</v>
      </c>
      <c r="D194" s="55">
        <v>4</v>
      </c>
      <c r="E194" s="55">
        <v>5</v>
      </c>
      <c r="F194" s="55">
        <v>6</v>
      </c>
      <c r="G194" s="55">
        <v>7</v>
      </c>
      <c r="H194" s="55">
        <v>8</v>
      </c>
    </row>
    <row r="195" spans="1:8" ht="15" customHeight="1">
      <c r="A195" s="30" t="s">
        <v>1185</v>
      </c>
      <c r="B195" s="19" t="s">
        <v>1186</v>
      </c>
      <c r="C195" s="122">
        <f>C196</f>
        <v>0</v>
      </c>
      <c r="D195" s="20">
        <f>D196</f>
        <v>0</v>
      </c>
      <c r="E195" s="20">
        <f>E196</f>
        <v>0</v>
      </c>
      <c r="F195" s="122">
        <f>F196</f>
        <v>0</v>
      </c>
      <c r="G195" s="54" t="e">
        <f>F195/C195*100</f>
        <v>#DIV/0!</v>
      </c>
      <c r="H195" s="54" t="e">
        <f>F195/E195*100</f>
        <v>#DIV/0!</v>
      </c>
    </row>
    <row r="196" spans="1:8" ht="13.5" customHeight="1">
      <c r="A196" s="31" t="s">
        <v>1187</v>
      </c>
      <c r="B196" s="24" t="s">
        <v>1188</v>
      </c>
      <c r="C196" s="156">
        <v>0</v>
      </c>
      <c r="D196" s="20">
        <v>0</v>
      </c>
      <c r="E196" s="20">
        <v>0</v>
      </c>
      <c r="F196" s="122">
        <v>0</v>
      </c>
      <c r="G196" s="54" t="e">
        <f>F196/C196*100</f>
        <v>#DIV/0!</v>
      </c>
      <c r="H196" s="54" t="e">
        <f>F196/E196*100</f>
        <v>#DIV/0!</v>
      </c>
    </row>
    <row r="197" spans="1:8" ht="24.75" customHeight="1">
      <c r="A197" s="32" t="s">
        <v>554</v>
      </c>
      <c r="B197" s="28" t="s">
        <v>750</v>
      </c>
      <c r="C197" s="120">
        <f>C198+C201</f>
        <v>306987.62</v>
      </c>
      <c r="D197" s="21">
        <f>D198+D201</f>
        <v>2705550</v>
      </c>
      <c r="E197" s="21">
        <f>E198+E201</f>
        <v>2705550</v>
      </c>
      <c r="F197" s="120">
        <f>F198+F201</f>
        <v>0</v>
      </c>
      <c r="G197" s="56">
        <f aca="true" t="shared" si="19" ref="G197:G208">F197/C197*100</f>
        <v>0</v>
      </c>
      <c r="H197" s="56">
        <f aca="true" t="shared" si="20" ref="H197:H208">F197/E197*100</f>
        <v>0</v>
      </c>
    </row>
    <row r="198" spans="1:8" ht="21" customHeight="1">
      <c r="A198" s="29" t="s">
        <v>1153</v>
      </c>
      <c r="B198" s="26" t="s">
        <v>1154</v>
      </c>
      <c r="C198" s="121">
        <f aca="true" t="shared" si="21" ref="C198:F202">SUM(C199)</f>
        <v>306987.62</v>
      </c>
      <c r="D198" s="22">
        <f t="shared" si="21"/>
        <v>0</v>
      </c>
      <c r="E198" s="22">
        <f t="shared" si="21"/>
        <v>0</v>
      </c>
      <c r="F198" s="121">
        <f t="shared" si="21"/>
        <v>0</v>
      </c>
      <c r="G198" s="54">
        <f t="shared" si="19"/>
        <v>0</v>
      </c>
      <c r="H198" s="54" t="e">
        <f t="shared" si="20"/>
        <v>#DIV/0!</v>
      </c>
    </row>
    <row r="199" spans="1:8" ht="22.5" customHeight="1">
      <c r="A199" s="29" t="s">
        <v>1155</v>
      </c>
      <c r="B199" s="142" t="s">
        <v>1156</v>
      </c>
      <c r="C199" s="121">
        <f t="shared" si="21"/>
        <v>306987.62</v>
      </c>
      <c r="D199" s="22">
        <f t="shared" si="21"/>
        <v>0</v>
      </c>
      <c r="E199" s="22">
        <f t="shared" si="21"/>
        <v>0</v>
      </c>
      <c r="F199" s="121">
        <f t="shared" si="21"/>
        <v>0</v>
      </c>
      <c r="G199" s="54">
        <f t="shared" si="19"/>
        <v>0</v>
      </c>
      <c r="H199" s="54" t="e">
        <f t="shared" si="20"/>
        <v>#DIV/0!</v>
      </c>
    </row>
    <row r="200" spans="1:8" ht="15" customHeight="1">
      <c r="A200" s="30" t="s">
        <v>1157</v>
      </c>
      <c r="B200" s="143" t="s">
        <v>1158</v>
      </c>
      <c r="C200" s="122">
        <v>306987.62</v>
      </c>
      <c r="D200" s="20">
        <v>0</v>
      </c>
      <c r="E200" s="20">
        <v>0</v>
      </c>
      <c r="F200" s="122">
        <v>0</v>
      </c>
      <c r="G200" s="54">
        <f t="shared" si="19"/>
        <v>0</v>
      </c>
      <c r="H200" s="54" t="e">
        <f t="shared" si="20"/>
        <v>#DIV/0!</v>
      </c>
    </row>
    <row r="201" spans="1:8" ht="21" customHeight="1">
      <c r="A201" s="29" t="s">
        <v>1159</v>
      </c>
      <c r="B201" s="26" t="s">
        <v>1160</v>
      </c>
      <c r="C201" s="121">
        <f>C202+C204</f>
        <v>0</v>
      </c>
      <c r="D201" s="22">
        <f>D202+D204</f>
        <v>2705550</v>
      </c>
      <c r="E201" s="22">
        <f>E202+E204</f>
        <v>2705550</v>
      </c>
      <c r="F201" s="121">
        <f>F202+F204</f>
        <v>0</v>
      </c>
      <c r="G201" s="54" t="e">
        <f t="shared" si="19"/>
        <v>#DIV/0!</v>
      </c>
      <c r="H201" s="54">
        <f t="shared" si="20"/>
        <v>0</v>
      </c>
    </row>
    <row r="202" spans="1:8" ht="22.5" customHeight="1">
      <c r="A202" s="29" t="s">
        <v>1161</v>
      </c>
      <c r="B202" s="142" t="s">
        <v>1162</v>
      </c>
      <c r="C202" s="121">
        <f t="shared" si="21"/>
        <v>0</v>
      </c>
      <c r="D202" s="22">
        <f t="shared" si="21"/>
        <v>2705550</v>
      </c>
      <c r="E202" s="22">
        <f t="shared" si="21"/>
        <v>2705550</v>
      </c>
      <c r="F202" s="121">
        <f t="shared" si="21"/>
        <v>0</v>
      </c>
      <c r="G202" s="54" t="e">
        <f t="shared" si="19"/>
        <v>#DIV/0!</v>
      </c>
      <c r="H202" s="54">
        <f t="shared" si="20"/>
        <v>0</v>
      </c>
    </row>
    <row r="203" spans="1:8" ht="15" customHeight="1">
      <c r="A203" s="30" t="s">
        <v>1163</v>
      </c>
      <c r="B203" s="143" t="s">
        <v>1164</v>
      </c>
      <c r="C203" s="122">
        <v>0</v>
      </c>
      <c r="D203" s="20">
        <v>2705550</v>
      </c>
      <c r="E203" s="20">
        <v>2705550</v>
      </c>
      <c r="F203" s="122">
        <v>0</v>
      </c>
      <c r="G203" s="54" t="e">
        <f t="shared" si="19"/>
        <v>#DIV/0!</v>
      </c>
      <c r="H203" s="54">
        <f t="shared" si="20"/>
        <v>0</v>
      </c>
    </row>
    <row r="204" spans="1:8" ht="22.5" customHeight="1">
      <c r="A204" s="29" t="s">
        <v>1165</v>
      </c>
      <c r="B204" s="142" t="s">
        <v>1166</v>
      </c>
      <c r="C204" s="121">
        <f>SUM(C205:C207)</f>
        <v>0</v>
      </c>
      <c r="D204" s="22">
        <f>SUM(D205:D207)</f>
        <v>0</v>
      </c>
      <c r="E204" s="22">
        <f>SUM(E205:E207)</f>
        <v>0</v>
      </c>
      <c r="F204" s="121">
        <f>SUM(F205:F207)</f>
        <v>0</v>
      </c>
      <c r="G204" s="54" t="e">
        <f t="shared" si="19"/>
        <v>#DIV/0!</v>
      </c>
      <c r="H204" s="54" t="e">
        <f t="shared" si="20"/>
        <v>#DIV/0!</v>
      </c>
    </row>
    <row r="205" spans="1:8" ht="15" customHeight="1">
      <c r="A205" s="30" t="s">
        <v>1167</v>
      </c>
      <c r="B205" s="143" t="s">
        <v>1168</v>
      </c>
      <c r="C205" s="122">
        <v>0</v>
      </c>
      <c r="D205" s="20">
        <v>0</v>
      </c>
      <c r="E205" s="20">
        <v>0</v>
      </c>
      <c r="F205" s="122">
        <v>0</v>
      </c>
      <c r="G205" s="54" t="e">
        <f t="shared" si="19"/>
        <v>#DIV/0!</v>
      </c>
      <c r="H205" s="54" t="e">
        <f t="shared" si="20"/>
        <v>#DIV/0!</v>
      </c>
    </row>
    <row r="206" spans="1:8" ht="15" customHeight="1">
      <c r="A206" s="30" t="s">
        <v>1189</v>
      </c>
      <c r="B206" s="143" t="s">
        <v>1191</v>
      </c>
      <c r="C206" s="122">
        <v>0</v>
      </c>
      <c r="D206" s="20">
        <v>0</v>
      </c>
      <c r="E206" s="20">
        <v>0</v>
      </c>
      <c r="F206" s="122">
        <v>0</v>
      </c>
      <c r="G206" s="54" t="e">
        <f>F206/C206*100</f>
        <v>#DIV/0!</v>
      </c>
      <c r="H206" s="54" t="e">
        <f>F206/E206*100</f>
        <v>#DIV/0!</v>
      </c>
    </row>
    <row r="207" spans="1:8" ht="15" customHeight="1">
      <c r="A207" s="30" t="s">
        <v>1190</v>
      </c>
      <c r="B207" s="143" t="s">
        <v>1192</v>
      </c>
      <c r="C207" s="122">
        <v>0</v>
      </c>
      <c r="D207" s="20">
        <v>0</v>
      </c>
      <c r="E207" s="20">
        <v>0</v>
      </c>
      <c r="F207" s="122">
        <v>0</v>
      </c>
      <c r="G207" s="54" t="e">
        <f>F207/C207*100</f>
        <v>#DIV/0!</v>
      </c>
      <c r="H207" s="54" t="e">
        <f>F207/E207*100</f>
        <v>#DIV/0!</v>
      </c>
    </row>
    <row r="208" spans="1:8" ht="24.75" customHeight="1">
      <c r="A208" s="19"/>
      <c r="B208" s="33" t="s">
        <v>1033</v>
      </c>
      <c r="C208" s="120">
        <f>C45+C183+C197</f>
        <v>12056170.389999999</v>
      </c>
      <c r="D208" s="21">
        <f>D45+D183+D197</f>
        <v>34215350</v>
      </c>
      <c r="E208" s="21">
        <f>E45+E183+E197</f>
        <v>34215350</v>
      </c>
      <c r="F208" s="120">
        <f>F45+F183+F197</f>
        <v>11258370.724000001</v>
      </c>
      <c r="G208" s="56">
        <f t="shared" si="19"/>
        <v>93.38264440371768</v>
      </c>
      <c r="H208" s="56">
        <f t="shared" si="20"/>
        <v>32.90444412814716</v>
      </c>
    </row>
    <row r="209" ht="53.25" customHeight="1"/>
    <row r="210" spans="1:2" ht="28.5" customHeight="1">
      <c r="A210" s="103" t="s">
        <v>900</v>
      </c>
      <c r="B210" s="12"/>
    </row>
    <row r="211" spans="3:8" ht="22.5" customHeight="1">
      <c r="C211" s="152"/>
      <c r="D211" s="8"/>
      <c r="E211" s="8"/>
      <c r="F211" s="8"/>
      <c r="G211" s="174"/>
      <c r="H211" s="174"/>
    </row>
    <row r="212" spans="1:8" ht="27" customHeight="1">
      <c r="A212" s="92" t="s">
        <v>800</v>
      </c>
      <c r="B212" s="92" t="s">
        <v>893</v>
      </c>
      <c r="C212" s="153" t="s">
        <v>1152</v>
      </c>
      <c r="D212" s="48" t="s">
        <v>1337</v>
      </c>
      <c r="E212" s="48" t="s">
        <v>1338</v>
      </c>
      <c r="F212" s="48" t="s">
        <v>1339</v>
      </c>
      <c r="G212" s="55" t="s">
        <v>803</v>
      </c>
      <c r="H212" s="55" t="s">
        <v>804</v>
      </c>
    </row>
    <row r="213" spans="1:8" ht="9.75" customHeight="1">
      <c r="A213" s="97">
        <v>1</v>
      </c>
      <c r="B213" s="97">
        <v>2</v>
      </c>
      <c r="C213" s="167">
        <v>3</v>
      </c>
      <c r="D213" s="55">
        <v>4</v>
      </c>
      <c r="E213" s="55">
        <v>5</v>
      </c>
      <c r="F213" s="55">
        <v>6</v>
      </c>
      <c r="G213" s="55">
        <v>7</v>
      </c>
      <c r="H213" s="55">
        <v>8</v>
      </c>
    </row>
    <row r="214" spans="1:8" ht="24" customHeight="1">
      <c r="A214" s="32" t="s">
        <v>440</v>
      </c>
      <c r="B214" s="28" t="s">
        <v>273</v>
      </c>
      <c r="C214" s="120">
        <f>C215+C224+C259+C267+C270+C277+C283</f>
        <v>10763607.39</v>
      </c>
      <c r="D214" s="21">
        <f>D215+D224+D259+D267+D270+D277+D283</f>
        <v>25505700</v>
      </c>
      <c r="E214" s="21">
        <f>E215+E224+E259+E267+E270+E277+E283</f>
        <v>25505700</v>
      </c>
      <c r="F214" s="120">
        <f>F215+F224+F259+F267+F270+F277+F283</f>
        <v>9970785.83</v>
      </c>
      <c r="G214" s="56">
        <f>F214/C214*100</f>
        <v>92.63423932819607</v>
      </c>
      <c r="H214" s="56">
        <f>F214/E214*100</f>
        <v>39.09238260467268</v>
      </c>
    </row>
    <row r="215" spans="1:8" ht="21" customHeight="1">
      <c r="A215" s="29" t="s">
        <v>441</v>
      </c>
      <c r="B215" s="35" t="s">
        <v>204</v>
      </c>
      <c r="C215" s="121">
        <f>SUM(C216+C219+C221)</f>
        <v>3430479.42</v>
      </c>
      <c r="D215" s="22">
        <f>SUM(D216+D219+D221)</f>
        <v>7473650</v>
      </c>
      <c r="E215" s="22">
        <f>SUM(E216+E219+E221)</f>
        <v>7389962</v>
      </c>
      <c r="F215" s="121">
        <f>SUM(F216+F219+F221)</f>
        <v>3480540.89</v>
      </c>
      <c r="G215" s="54">
        <f aca="true" t="shared" si="22" ref="G215:G229">F215/C215*100</f>
        <v>101.45931410368291</v>
      </c>
      <c r="H215" s="54">
        <f aca="true" t="shared" si="23" ref="H215:H238">F215/E215*100</f>
        <v>47.098224456363916</v>
      </c>
    </row>
    <row r="216" spans="1:8" ht="18" customHeight="1">
      <c r="A216" s="29" t="s">
        <v>442</v>
      </c>
      <c r="B216" s="26" t="s">
        <v>311</v>
      </c>
      <c r="C216" s="121">
        <f>SUM(C217:C218)</f>
        <v>2922446.4899999998</v>
      </c>
      <c r="D216" s="22">
        <v>6250000</v>
      </c>
      <c r="E216" s="22">
        <f>6250000-83688</f>
        <v>6166312</v>
      </c>
      <c r="F216" s="121">
        <f>SUM(F217:F218)</f>
        <v>2876209.44</v>
      </c>
      <c r="G216" s="54">
        <f>F216/C216*100</f>
        <v>98.41786495806807</v>
      </c>
      <c r="H216" s="54">
        <f t="shared" si="23"/>
        <v>46.64391681770238</v>
      </c>
    </row>
    <row r="217" spans="1:8" ht="15" customHeight="1">
      <c r="A217" s="30" t="s">
        <v>443</v>
      </c>
      <c r="B217" s="19" t="s">
        <v>205</v>
      </c>
      <c r="C217" s="122">
        <v>2913870.28</v>
      </c>
      <c r="D217" s="20"/>
      <c r="E217" s="20"/>
      <c r="F217" s="122">
        <v>2876209.44</v>
      </c>
      <c r="G217" s="54">
        <f>F217/C217*100</f>
        <v>98.70753203193384</v>
      </c>
      <c r="H217" s="54" t="e">
        <f>F217/E217*100</f>
        <v>#DIV/0!</v>
      </c>
    </row>
    <row r="218" spans="1:8" ht="15" customHeight="1">
      <c r="A218" s="30" t="s">
        <v>1193</v>
      </c>
      <c r="B218" s="19" t="s">
        <v>1194</v>
      </c>
      <c r="C218" s="122">
        <v>8576.21</v>
      </c>
      <c r="D218" s="20"/>
      <c r="E218" s="20"/>
      <c r="F218" s="122">
        <v>0</v>
      </c>
      <c r="G218" s="54">
        <f t="shared" si="22"/>
        <v>0</v>
      </c>
      <c r="H218" s="54" t="e">
        <f t="shared" si="23"/>
        <v>#DIV/0!</v>
      </c>
    </row>
    <row r="219" spans="1:8" ht="18" customHeight="1">
      <c r="A219" s="29" t="s">
        <v>444</v>
      </c>
      <c r="B219" s="26" t="s">
        <v>259</v>
      </c>
      <c r="C219" s="121">
        <f>C220</f>
        <v>54640</v>
      </c>
      <c r="D219" s="22">
        <v>236500</v>
      </c>
      <c r="E219" s="22">
        <v>236500</v>
      </c>
      <c r="F219" s="121">
        <f>F220</f>
        <v>154779.45</v>
      </c>
      <c r="G219" s="54">
        <f t="shared" si="22"/>
        <v>283.27132137628115</v>
      </c>
      <c r="H219" s="54">
        <f t="shared" si="23"/>
        <v>65.44585623678647</v>
      </c>
    </row>
    <row r="220" spans="1:8" ht="15" customHeight="1">
      <c r="A220" s="30" t="s">
        <v>445</v>
      </c>
      <c r="B220" s="19" t="s">
        <v>206</v>
      </c>
      <c r="C220" s="122">
        <v>54640</v>
      </c>
      <c r="D220" s="20"/>
      <c r="E220" s="20"/>
      <c r="F220" s="122">
        <v>154779.45</v>
      </c>
      <c r="G220" s="54">
        <f t="shared" si="22"/>
        <v>283.27132137628115</v>
      </c>
      <c r="H220" s="54" t="e">
        <f t="shared" si="23"/>
        <v>#DIV/0!</v>
      </c>
    </row>
    <row r="221" spans="1:8" ht="18" customHeight="1">
      <c r="A221" s="29" t="s">
        <v>446</v>
      </c>
      <c r="B221" s="26" t="s">
        <v>312</v>
      </c>
      <c r="C221" s="121">
        <f>SUM(C222:C223)</f>
        <v>453392.93</v>
      </c>
      <c r="D221" s="22">
        <v>987150</v>
      </c>
      <c r="E221" s="22">
        <v>987150</v>
      </c>
      <c r="F221" s="121">
        <f>SUM(F222:F223)</f>
        <v>449552</v>
      </c>
      <c r="G221" s="54">
        <f t="shared" si="22"/>
        <v>99.1528473988335</v>
      </c>
      <c r="H221" s="54">
        <f t="shared" si="23"/>
        <v>45.540394063718786</v>
      </c>
    </row>
    <row r="222" spans="1:8" ht="15" customHeight="1">
      <c r="A222" s="18" t="s">
        <v>447</v>
      </c>
      <c r="B222" s="19" t="s">
        <v>313</v>
      </c>
      <c r="C222" s="122">
        <v>453392.93</v>
      </c>
      <c r="D222" s="20"/>
      <c r="E222" s="20"/>
      <c r="F222" s="122">
        <v>449552</v>
      </c>
      <c r="G222" s="54">
        <f t="shared" si="22"/>
        <v>99.1528473988335</v>
      </c>
      <c r="H222" s="54" t="e">
        <f t="shared" si="23"/>
        <v>#DIV/0!</v>
      </c>
    </row>
    <row r="223" spans="1:8" ht="15" customHeight="1">
      <c r="A223" s="18" t="s">
        <v>448</v>
      </c>
      <c r="B223" s="19" t="s">
        <v>314</v>
      </c>
      <c r="C223" s="122">
        <v>0</v>
      </c>
      <c r="D223" s="20"/>
      <c r="E223" s="20"/>
      <c r="F223" s="122">
        <v>0</v>
      </c>
      <c r="G223" s="54" t="e">
        <f t="shared" si="22"/>
        <v>#DIV/0!</v>
      </c>
      <c r="H223" s="54" t="e">
        <f t="shared" si="23"/>
        <v>#DIV/0!</v>
      </c>
    </row>
    <row r="224" spans="1:8" ht="21" customHeight="1">
      <c r="A224" s="25" t="s">
        <v>449</v>
      </c>
      <c r="B224" s="26" t="s">
        <v>207</v>
      </c>
      <c r="C224" s="121">
        <f>SUM(C225+C230+C239+C249+C251)</f>
        <v>5048559.6</v>
      </c>
      <c r="D224" s="22">
        <f>SUM(D225+D230+D239+D249+D251)</f>
        <v>11250750</v>
      </c>
      <c r="E224" s="22">
        <f>SUM(E225+E230+E239+E249+E251)</f>
        <v>11250750</v>
      </c>
      <c r="F224" s="121">
        <f>SUM(F225+F230+F239+F249+F251)</f>
        <v>4332732.46</v>
      </c>
      <c r="G224" s="54">
        <f t="shared" si="22"/>
        <v>85.82116095054121</v>
      </c>
      <c r="H224" s="54">
        <f t="shared" si="23"/>
        <v>38.51061004821901</v>
      </c>
    </row>
    <row r="225" spans="1:8" ht="18" customHeight="1">
      <c r="A225" s="25" t="s">
        <v>450</v>
      </c>
      <c r="B225" s="26" t="s">
        <v>260</v>
      </c>
      <c r="C225" s="121">
        <f>SUM(C226:C229)</f>
        <v>157521.34</v>
      </c>
      <c r="D225" s="22">
        <v>358900</v>
      </c>
      <c r="E225" s="22">
        <v>358900</v>
      </c>
      <c r="F225" s="121">
        <f>SUM(F226:F229)</f>
        <v>164861.72</v>
      </c>
      <c r="G225" s="54">
        <f t="shared" si="22"/>
        <v>104.65992734698676</v>
      </c>
      <c r="H225" s="54">
        <f t="shared" si="23"/>
        <v>45.93528002229033</v>
      </c>
    </row>
    <row r="226" spans="1:8" ht="15" customHeight="1">
      <c r="A226" s="18" t="s">
        <v>451</v>
      </c>
      <c r="B226" s="19" t="s">
        <v>208</v>
      </c>
      <c r="C226" s="122">
        <v>33291.34</v>
      </c>
      <c r="D226" s="20"/>
      <c r="E226" s="20"/>
      <c r="F226" s="122">
        <v>13132.72</v>
      </c>
      <c r="G226" s="54">
        <f t="shared" si="22"/>
        <v>39.447856409504695</v>
      </c>
      <c r="H226" s="54" t="e">
        <f t="shared" si="23"/>
        <v>#DIV/0!</v>
      </c>
    </row>
    <row r="227" spans="1:8" ht="15" customHeight="1">
      <c r="A227" s="18" t="s">
        <v>452</v>
      </c>
      <c r="B227" s="19" t="s">
        <v>148</v>
      </c>
      <c r="C227" s="122">
        <v>117380</v>
      </c>
      <c r="D227" s="20"/>
      <c r="E227" s="20"/>
      <c r="F227" s="122">
        <v>136104</v>
      </c>
      <c r="G227" s="54">
        <f t="shared" si="22"/>
        <v>115.95161015505198</v>
      </c>
      <c r="H227" s="54" t="e">
        <f t="shared" si="23"/>
        <v>#DIV/0!</v>
      </c>
    </row>
    <row r="228" spans="1:8" ht="15" customHeight="1">
      <c r="A228" s="18" t="s">
        <v>453</v>
      </c>
      <c r="B228" s="19" t="s">
        <v>209</v>
      </c>
      <c r="C228" s="122">
        <v>6850</v>
      </c>
      <c r="D228" s="20"/>
      <c r="E228" s="20"/>
      <c r="F228" s="122">
        <v>15625</v>
      </c>
      <c r="G228" s="54">
        <f t="shared" si="22"/>
        <v>228.1021897810219</v>
      </c>
      <c r="H228" s="54" t="e">
        <f t="shared" si="23"/>
        <v>#DIV/0!</v>
      </c>
    </row>
    <row r="229" spans="1:8" ht="15" customHeight="1">
      <c r="A229" s="18" t="s">
        <v>454</v>
      </c>
      <c r="B229" s="19" t="s">
        <v>316</v>
      </c>
      <c r="C229" s="122">
        <v>0</v>
      </c>
      <c r="D229" s="20"/>
      <c r="E229" s="20"/>
      <c r="F229" s="122">
        <v>0</v>
      </c>
      <c r="G229" s="54" t="e">
        <f t="shared" si="22"/>
        <v>#DIV/0!</v>
      </c>
      <c r="H229" s="54" t="e">
        <f t="shared" si="23"/>
        <v>#DIV/0!</v>
      </c>
    </row>
    <row r="230" spans="1:8" ht="18" customHeight="1">
      <c r="A230" s="25" t="s">
        <v>455</v>
      </c>
      <c r="B230" s="26" t="s">
        <v>262</v>
      </c>
      <c r="C230" s="121">
        <f>SUM(C231:C238)-C234</f>
        <v>1038253.54</v>
      </c>
      <c r="D230" s="22">
        <v>1626000</v>
      </c>
      <c r="E230" s="22">
        <v>1626000</v>
      </c>
      <c r="F230" s="121">
        <f>SUM(F231:F238)-F234</f>
        <v>790273.7</v>
      </c>
      <c r="G230" s="54">
        <f aca="true" t="shared" si="24" ref="G230:G285">F230/C230*100</f>
        <v>76.11567594558839</v>
      </c>
      <c r="H230" s="54">
        <f t="shared" si="23"/>
        <v>48.60231857318573</v>
      </c>
    </row>
    <row r="231" spans="1:8" ht="15" customHeight="1">
      <c r="A231" s="18" t="s">
        <v>456</v>
      </c>
      <c r="B231" s="19" t="s">
        <v>210</v>
      </c>
      <c r="C231" s="122">
        <v>476259.38</v>
      </c>
      <c r="D231" s="20"/>
      <c r="E231" s="20"/>
      <c r="F231" s="122">
        <v>247075.21</v>
      </c>
      <c r="G231" s="54">
        <f t="shared" si="24"/>
        <v>51.878287415567534</v>
      </c>
      <c r="H231" s="54" t="e">
        <f t="shared" si="23"/>
        <v>#DIV/0!</v>
      </c>
    </row>
    <row r="232" spans="1:8" ht="15" customHeight="1">
      <c r="A232" s="18" t="s">
        <v>672</v>
      </c>
      <c r="B232" s="19" t="s">
        <v>673</v>
      </c>
      <c r="C232" s="122">
        <v>83687.04</v>
      </c>
      <c r="D232" s="20"/>
      <c r="E232" s="20"/>
      <c r="F232" s="122">
        <v>144102.76</v>
      </c>
      <c r="G232" s="54">
        <f t="shared" si="24"/>
        <v>172.19244461269034</v>
      </c>
      <c r="H232" s="54" t="e">
        <f t="shared" si="23"/>
        <v>#DIV/0!</v>
      </c>
    </row>
    <row r="233" spans="1:8" ht="27" customHeight="1">
      <c r="A233" s="92" t="s">
        <v>800</v>
      </c>
      <c r="B233" s="92" t="s">
        <v>893</v>
      </c>
      <c r="C233" s="153" t="s">
        <v>1152</v>
      </c>
      <c r="D233" s="48" t="s">
        <v>1337</v>
      </c>
      <c r="E233" s="48" t="s">
        <v>1338</v>
      </c>
      <c r="F233" s="48" t="s">
        <v>1339</v>
      </c>
      <c r="G233" s="55" t="s">
        <v>803</v>
      </c>
      <c r="H233" s="55" t="s">
        <v>804</v>
      </c>
    </row>
    <row r="234" spans="1:8" ht="9.75" customHeight="1">
      <c r="A234" s="97">
        <v>1</v>
      </c>
      <c r="B234" s="97">
        <v>2</v>
      </c>
      <c r="C234" s="154">
        <v>3</v>
      </c>
      <c r="D234" s="55">
        <v>4</v>
      </c>
      <c r="E234" s="55">
        <v>5</v>
      </c>
      <c r="F234" s="55">
        <v>6</v>
      </c>
      <c r="G234" s="55">
        <v>7</v>
      </c>
      <c r="H234" s="55">
        <v>8</v>
      </c>
    </row>
    <row r="235" spans="1:8" ht="15" customHeight="1">
      <c r="A235" s="18" t="s">
        <v>457</v>
      </c>
      <c r="B235" s="19" t="s">
        <v>211</v>
      </c>
      <c r="C235" s="122">
        <v>295153.2</v>
      </c>
      <c r="D235" s="20"/>
      <c r="E235" s="20"/>
      <c r="F235" s="122">
        <v>251364.23</v>
      </c>
      <c r="G235" s="54">
        <f>F235/C235*100</f>
        <v>85.16398602488471</v>
      </c>
      <c r="H235" s="54" t="e">
        <f>F235/E235*100</f>
        <v>#DIV/0!</v>
      </c>
    </row>
    <row r="236" spans="1:8" ht="15" customHeight="1">
      <c r="A236" s="18" t="s">
        <v>458</v>
      </c>
      <c r="B236" s="19" t="s">
        <v>212</v>
      </c>
      <c r="C236" s="122">
        <v>179079.72</v>
      </c>
      <c r="D236" s="20"/>
      <c r="E236" s="20"/>
      <c r="F236" s="122">
        <v>143818</v>
      </c>
      <c r="G236" s="54">
        <f t="shared" si="24"/>
        <v>80.30948451337761</v>
      </c>
      <c r="H236" s="54" t="e">
        <f t="shared" si="23"/>
        <v>#DIV/0!</v>
      </c>
    </row>
    <row r="237" spans="1:8" ht="15" customHeight="1">
      <c r="A237" s="18" t="s">
        <v>459</v>
      </c>
      <c r="B237" s="19" t="s">
        <v>213</v>
      </c>
      <c r="C237" s="122">
        <v>2924.2</v>
      </c>
      <c r="D237" s="20"/>
      <c r="E237" s="20"/>
      <c r="F237" s="122">
        <v>3913.5</v>
      </c>
      <c r="G237" s="54">
        <f>F237/C237*100</f>
        <v>133.831475275289</v>
      </c>
      <c r="H237" s="54" t="e">
        <f>F237/E237*100</f>
        <v>#DIV/0!</v>
      </c>
    </row>
    <row r="238" spans="1:8" ht="15" customHeight="1">
      <c r="A238" s="18" t="s">
        <v>557</v>
      </c>
      <c r="B238" s="19" t="s">
        <v>558</v>
      </c>
      <c r="C238" s="122">
        <v>1150</v>
      </c>
      <c r="D238" s="20"/>
      <c r="E238" s="20"/>
      <c r="F238" s="122">
        <v>0</v>
      </c>
      <c r="G238" s="54">
        <f t="shared" si="24"/>
        <v>0</v>
      </c>
      <c r="H238" s="54" t="e">
        <f t="shared" si="23"/>
        <v>#DIV/0!</v>
      </c>
    </row>
    <row r="239" spans="1:8" ht="18" customHeight="1">
      <c r="A239" s="25" t="s">
        <v>460</v>
      </c>
      <c r="B239" s="26" t="s">
        <v>263</v>
      </c>
      <c r="C239" s="121">
        <f>SUM(C240:C248)</f>
        <v>3602524.3499999996</v>
      </c>
      <c r="D239" s="22">
        <v>8439400</v>
      </c>
      <c r="E239" s="22">
        <v>8439400</v>
      </c>
      <c r="F239" s="121">
        <f>SUM(F240:F248)</f>
        <v>3039187.87</v>
      </c>
      <c r="G239" s="54">
        <f t="shared" si="24"/>
        <v>84.36272942887952</v>
      </c>
      <c r="H239" s="54">
        <f aca="true" t="shared" si="25" ref="H239:H293">F239/E239*100</f>
        <v>36.01189503993175</v>
      </c>
    </row>
    <row r="240" spans="1:8" ht="15" customHeight="1">
      <c r="A240" s="18" t="s">
        <v>461</v>
      </c>
      <c r="B240" s="19" t="s">
        <v>214</v>
      </c>
      <c r="C240" s="122">
        <v>113611.41</v>
      </c>
      <c r="D240" s="20"/>
      <c r="E240" s="20"/>
      <c r="F240" s="122">
        <v>96744.55</v>
      </c>
      <c r="G240" s="54">
        <f t="shared" si="24"/>
        <v>85.15390311589303</v>
      </c>
      <c r="H240" s="54" t="e">
        <f t="shared" si="25"/>
        <v>#DIV/0!</v>
      </c>
    </row>
    <row r="241" spans="1:8" ht="15" customHeight="1">
      <c r="A241" s="18" t="s">
        <v>462</v>
      </c>
      <c r="B241" s="19" t="s">
        <v>216</v>
      </c>
      <c r="C241" s="122">
        <v>1904322.12</v>
      </c>
      <c r="D241" s="20"/>
      <c r="E241" s="20"/>
      <c r="F241" s="122">
        <v>1422742.5</v>
      </c>
      <c r="G241" s="54">
        <f t="shared" si="24"/>
        <v>74.71123110201545</v>
      </c>
      <c r="H241" s="54" t="e">
        <f t="shared" si="25"/>
        <v>#DIV/0!</v>
      </c>
    </row>
    <row r="242" spans="1:8" ht="15" customHeight="1">
      <c r="A242" s="18" t="s">
        <v>463</v>
      </c>
      <c r="B242" s="19" t="s">
        <v>217</v>
      </c>
      <c r="C242" s="122">
        <v>3034.24</v>
      </c>
      <c r="D242" s="20"/>
      <c r="E242" s="20"/>
      <c r="F242" s="122">
        <v>85973.13</v>
      </c>
      <c r="G242" s="54">
        <f t="shared" si="24"/>
        <v>2833.4320950221477</v>
      </c>
      <c r="H242" s="54" t="e">
        <f t="shared" si="25"/>
        <v>#DIV/0!</v>
      </c>
    </row>
    <row r="243" spans="1:8" ht="15" customHeight="1">
      <c r="A243" s="18" t="s">
        <v>464</v>
      </c>
      <c r="B243" s="19" t="s">
        <v>218</v>
      </c>
      <c r="C243" s="122">
        <v>156534.48</v>
      </c>
      <c r="D243" s="20"/>
      <c r="E243" s="20"/>
      <c r="F243" s="122">
        <v>125568.24</v>
      </c>
      <c r="G243" s="54">
        <f t="shared" si="24"/>
        <v>80.21762361877076</v>
      </c>
      <c r="H243" s="54" t="e">
        <f t="shared" si="25"/>
        <v>#DIV/0!</v>
      </c>
    </row>
    <row r="244" spans="1:8" ht="15" customHeight="1">
      <c r="A244" s="18" t="s">
        <v>465</v>
      </c>
      <c r="B244" s="19" t="s">
        <v>219</v>
      </c>
      <c r="C244" s="122">
        <v>133280.44</v>
      </c>
      <c r="D244" s="20"/>
      <c r="E244" s="20"/>
      <c r="F244" s="122">
        <v>120533.64</v>
      </c>
      <c r="G244" s="54">
        <f t="shared" si="24"/>
        <v>90.4361060032515</v>
      </c>
      <c r="H244" s="54" t="e">
        <f t="shared" si="25"/>
        <v>#DIV/0!</v>
      </c>
    </row>
    <row r="245" spans="1:8" ht="15" customHeight="1">
      <c r="A245" s="18" t="s">
        <v>466</v>
      </c>
      <c r="B245" s="19" t="s">
        <v>98</v>
      </c>
      <c r="C245" s="122">
        <v>24167</v>
      </c>
      <c r="D245" s="20"/>
      <c r="E245" s="20"/>
      <c r="F245" s="122">
        <v>35230</v>
      </c>
      <c r="G245" s="54">
        <f t="shared" si="24"/>
        <v>145.77729962345347</v>
      </c>
      <c r="H245" s="54" t="e">
        <f t="shared" si="25"/>
        <v>#DIV/0!</v>
      </c>
    </row>
    <row r="246" spans="1:8" ht="15" customHeight="1">
      <c r="A246" s="18" t="s">
        <v>467</v>
      </c>
      <c r="B246" s="19" t="s">
        <v>220</v>
      </c>
      <c r="C246" s="122">
        <v>401450.59</v>
      </c>
      <c r="D246" s="20"/>
      <c r="E246" s="20"/>
      <c r="F246" s="122">
        <v>488082.9</v>
      </c>
      <c r="G246" s="54">
        <f t="shared" si="24"/>
        <v>121.57981882652109</v>
      </c>
      <c r="H246" s="54" t="e">
        <f t="shared" si="25"/>
        <v>#DIV/0!</v>
      </c>
    </row>
    <row r="247" spans="1:8" ht="15" customHeight="1">
      <c r="A247" s="18" t="s">
        <v>468</v>
      </c>
      <c r="B247" s="19" t="s">
        <v>221</v>
      </c>
      <c r="C247" s="122">
        <v>88096.88</v>
      </c>
      <c r="D247" s="20"/>
      <c r="E247" s="20"/>
      <c r="F247" s="122">
        <v>93107.68</v>
      </c>
      <c r="G247" s="54">
        <f t="shared" si="24"/>
        <v>105.68782912629821</v>
      </c>
      <c r="H247" s="54" t="e">
        <f t="shared" si="25"/>
        <v>#DIV/0!</v>
      </c>
    </row>
    <row r="248" spans="1:8" ht="15" customHeight="1">
      <c r="A248" s="18" t="s">
        <v>469</v>
      </c>
      <c r="B248" s="19" t="s">
        <v>222</v>
      </c>
      <c r="C248" s="122">
        <v>778027.19</v>
      </c>
      <c r="D248" s="20"/>
      <c r="E248" s="20"/>
      <c r="F248" s="122">
        <v>571205.23</v>
      </c>
      <c r="G248" s="54">
        <f t="shared" si="24"/>
        <v>73.41712954787609</v>
      </c>
      <c r="H248" s="54" t="e">
        <f t="shared" si="25"/>
        <v>#DIV/0!</v>
      </c>
    </row>
    <row r="249" spans="1:8" ht="18" customHeight="1">
      <c r="A249" s="25" t="s">
        <v>470</v>
      </c>
      <c r="B249" s="26" t="s">
        <v>355</v>
      </c>
      <c r="C249" s="121">
        <f>C250</f>
        <v>0</v>
      </c>
      <c r="D249" s="22">
        <v>0</v>
      </c>
      <c r="E249" s="22">
        <v>0</v>
      </c>
      <c r="F249" s="121">
        <f>F250</f>
        <v>0</v>
      </c>
      <c r="G249" s="54" t="e">
        <f t="shared" si="24"/>
        <v>#DIV/0!</v>
      </c>
      <c r="H249" s="54" t="e">
        <f t="shared" si="25"/>
        <v>#DIV/0!</v>
      </c>
    </row>
    <row r="250" spans="1:8" ht="15.75" customHeight="1">
      <c r="A250" s="18" t="s">
        <v>471</v>
      </c>
      <c r="B250" s="19" t="s">
        <v>306</v>
      </c>
      <c r="C250" s="122">
        <v>0</v>
      </c>
      <c r="D250" s="20"/>
      <c r="E250" s="20"/>
      <c r="F250" s="122">
        <v>0</v>
      </c>
      <c r="G250" s="54" t="e">
        <f t="shared" si="24"/>
        <v>#DIV/0!</v>
      </c>
      <c r="H250" s="54" t="e">
        <f t="shared" si="25"/>
        <v>#DIV/0!</v>
      </c>
    </row>
    <row r="251" spans="1:8" ht="18" customHeight="1">
      <c r="A251" s="25" t="s">
        <v>472</v>
      </c>
      <c r="B251" s="26" t="s">
        <v>264</v>
      </c>
      <c r="C251" s="121">
        <f>SUM(C252:C258)</f>
        <v>250260.37</v>
      </c>
      <c r="D251" s="22">
        <v>826450</v>
      </c>
      <c r="E251" s="22">
        <v>826450</v>
      </c>
      <c r="F251" s="121">
        <f>SUM(F252:F258)</f>
        <v>338409.17</v>
      </c>
      <c r="G251" s="54">
        <f t="shared" si="24"/>
        <v>135.22283612063708</v>
      </c>
      <c r="H251" s="54">
        <f t="shared" si="25"/>
        <v>40.94732530703612</v>
      </c>
    </row>
    <row r="252" spans="1:8" ht="15" customHeight="1">
      <c r="A252" s="18" t="s">
        <v>473</v>
      </c>
      <c r="B252" s="19" t="s">
        <v>317</v>
      </c>
      <c r="C252" s="122">
        <v>62780</v>
      </c>
      <c r="D252" s="20"/>
      <c r="E252" s="20"/>
      <c r="F252" s="122">
        <v>42785</v>
      </c>
      <c r="G252" s="54">
        <f t="shared" si="24"/>
        <v>68.15068493150685</v>
      </c>
      <c r="H252" s="54" t="e">
        <f t="shared" si="25"/>
        <v>#DIV/0!</v>
      </c>
    </row>
    <row r="253" spans="1:8" ht="15" customHeight="1">
      <c r="A253" s="18" t="s">
        <v>474</v>
      </c>
      <c r="B253" s="19" t="s">
        <v>224</v>
      </c>
      <c r="C253" s="122">
        <v>81488.13</v>
      </c>
      <c r="D253" s="20"/>
      <c r="E253" s="20"/>
      <c r="F253" s="122">
        <v>91723.74</v>
      </c>
      <c r="G253" s="54">
        <f t="shared" si="24"/>
        <v>112.56086009091139</v>
      </c>
      <c r="H253" s="54" t="e">
        <f t="shared" si="25"/>
        <v>#DIV/0!</v>
      </c>
    </row>
    <row r="254" spans="1:8" ht="15" customHeight="1">
      <c r="A254" s="18" t="s">
        <v>475</v>
      </c>
      <c r="B254" s="19" t="s">
        <v>225</v>
      </c>
      <c r="C254" s="122">
        <v>39394.82</v>
      </c>
      <c r="D254" s="20"/>
      <c r="E254" s="20"/>
      <c r="F254" s="122">
        <v>26251.34</v>
      </c>
      <c r="G254" s="54">
        <f t="shared" si="24"/>
        <v>66.63652734039654</v>
      </c>
      <c r="H254" s="54" t="e">
        <f t="shared" si="25"/>
        <v>#DIV/0!</v>
      </c>
    </row>
    <row r="255" spans="1:8" ht="15" customHeight="1">
      <c r="A255" s="18" t="s">
        <v>476</v>
      </c>
      <c r="B255" s="19" t="s">
        <v>749</v>
      </c>
      <c r="C255" s="122">
        <v>7799.15</v>
      </c>
      <c r="D255" s="20"/>
      <c r="E255" s="20"/>
      <c r="F255" s="122">
        <v>31668.61</v>
      </c>
      <c r="G255" s="54">
        <f t="shared" si="24"/>
        <v>406.0520697768346</v>
      </c>
      <c r="H255" s="54" t="e">
        <f t="shared" si="25"/>
        <v>#DIV/0!</v>
      </c>
    </row>
    <row r="256" spans="1:8" ht="15" customHeight="1">
      <c r="A256" s="18" t="s">
        <v>477</v>
      </c>
      <c r="B256" s="19" t="s">
        <v>335</v>
      </c>
      <c r="C256" s="122">
        <v>13673.72</v>
      </c>
      <c r="D256" s="20"/>
      <c r="E256" s="20"/>
      <c r="F256" s="122">
        <v>17134.44</v>
      </c>
      <c r="G256" s="54">
        <f t="shared" si="24"/>
        <v>125.30927940604313</v>
      </c>
      <c r="H256" s="54" t="e">
        <f t="shared" si="25"/>
        <v>#DIV/0!</v>
      </c>
    </row>
    <row r="257" spans="1:8" ht="15" customHeight="1">
      <c r="A257" s="18" t="s">
        <v>674</v>
      </c>
      <c r="B257" s="19" t="s">
        <v>675</v>
      </c>
      <c r="C257" s="122">
        <v>0</v>
      </c>
      <c r="D257" s="20"/>
      <c r="E257" s="20"/>
      <c r="F257" s="122">
        <v>0</v>
      </c>
      <c r="G257" s="54" t="e">
        <f>F257/C257*100</f>
        <v>#DIV/0!</v>
      </c>
      <c r="H257" s="54" t="e">
        <f>F257/E257*100</f>
        <v>#DIV/0!</v>
      </c>
    </row>
    <row r="258" spans="1:8" ht="15" customHeight="1">
      <c r="A258" s="18" t="s">
        <v>478</v>
      </c>
      <c r="B258" s="19" t="s">
        <v>223</v>
      </c>
      <c r="C258" s="122">
        <v>45124.55</v>
      </c>
      <c r="D258" s="20"/>
      <c r="E258" s="20"/>
      <c r="F258" s="122">
        <v>128846.04</v>
      </c>
      <c r="G258" s="54">
        <f t="shared" si="24"/>
        <v>285.5342380145619</v>
      </c>
      <c r="H258" s="54" t="e">
        <f t="shared" si="25"/>
        <v>#DIV/0!</v>
      </c>
    </row>
    <row r="259" spans="1:8" ht="21" customHeight="1">
      <c r="A259" s="25" t="s">
        <v>479</v>
      </c>
      <c r="B259" s="26" t="s">
        <v>226</v>
      </c>
      <c r="C259" s="121">
        <f>C260+C262</f>
        <v>27835.94</v>
      </c>
      <c r="D259" s="22">
        <f>D260+D262</f>
        <v>81300</v>
      </c>
      <c r="E259" s="22">
        <f>E260+E262</f>
        <v>81300</v>
      </c>
      <c r="F259" s="121">
        <f>F260+F262</f>
        <v>24170.69</v>
      </c>
      <c r="G259" s="54">
        <f t="shared" si="24"/>
        <v>86.83267028165746</v>
      </c>
      <c r="H259" s="54">
        <f t="shared" si="25"/>
        <v>29.730246002460024</v>
      </c>
    </row>
    <row r="260" spans="1:8" ht="18" customHeight="1">
      <c r="A260" s="25" t="s">
        <v>1169</v>
      </c>
      <c r="B260" s="26" t="s">
        <v>1170</v>
      </c>
      <c r="C260" s="121">
        <f>C261</f>
        <v>0</v>
      </c>
      <c r="D260" s="22">
        <v>2000</v>
      </c>
      <c r="E260" s="22">
        <v>2000</v>
      </c>
      <c r="F260" s="121">
        <f>F261</f>
        <v>0</v>
      </c>
      <c r="G260" s="54" t="e">
        <f>F260/C260*100</f>
        <v>#DIV/0!</v>
      </c>
      <c r="H260" s="54">
        <f>F260/E260*100</f>
        <v>0</v>
      </c>
    </row>
    <row r="261" spans="1:8" ht="15" customHeight="1">
      <c r="A261" s="18" t="s">
        <v>1171</v>
      </c>
      <c r="B261" s="19" t="s">
        <v>1172</v>
      </c>
      <c r="C261" s="122">
        <v>0</v>
      </c>
      <c r="D261" s="20"/>
      <c r="E261" s="20"/>
      <c r="F261" s="122">
        <v>0</v>
      </c>
      <c r="G261" s="54" t="e">
        <f>F261/C261*100</f>
        <v>#DIV/0!</v>
      </c>
      <c r="H261" s="54" t="e">
        <f>F261/E261*100</f>
        <v>#DIV/0!</v>
      </c>
    </row>
    <row r="262" spans="1:8" ht="18" customHeight="1">
      <c r="A262" s="25" t="s">
        <v>480</v>
      </c>
      <c r="B262" s="26" t="s">
        <v>265</v>
      </c>
      <c r="C262" s="121">
        <f>SUM(C263:C266)</f>
        <v>27835.94</v>
      </c>
      <c r="D262" s="22">
        <v>79300</v>
      </c>
      <c r="E262" s="22">
        <v>79300</v>
      </c>
      <c r="F262" s="121">
        <f>SUM(F263:F266)</f>
        <v>24170.69</v>
      </c>
      <c r="G262" s="54">
        <f t="shared" si="24"/>
        <v>86.83267028165746</v>
      </c>
      <c r="H262" s="54">
        <f t="shared" si="25"/>
        <v>30.480063051702395</v>
      </c>
    </row>
    <row r="263" spans="1:8" ht="15" customHeight="1">
      <c r="A263" s="18" t="s">
        <v>481</v>
      </c>
      <c r="B263" s="19" t="s">
        <v>227</v>
      </c>
      <c r="C263" s="122">
        <v>27091.66</v>
      </c>
      <c r="D263" s="20"/>
      <c r="E263" s="20"/>
      <c r="F263" s="122">
        <v>24099.77</v>
      </c>
      <c r="G263" s="54">
        <f t="shared" si="24"/>
        <v>88.95641684562703</v>
      </c>
      <c r="H263" s="54" t="e">
        <f t="shared" si="25"/>
        <v>#DIV/0!</v>
      </c>
    </row>
    <row r="264" spans="1:8" ht="15" customHeight="1">
      <c r="A264" s="18" t="s">
        <v>756</v>
      </c>
      <c r="B264" s="19" t="s">
        <v>757</v>
      </c>
      <c r="C264" s="122">
        <v>0</v>
      </c>
      <c r="D264" s="20"/>
      <c r="E264" s="20"/>
      <c r="F264" s="122">
        <v>0</v>
      </c>
      <c r="G264" s="49" t="e">
        <f>F264/C264*100</f>
        <v>#DIV/0!</v>
      </c>
      <c r="H264" s="54" t="e">
        <f>F264/E264*100</f>
        <v>#DIV/0!</v>
      </c>
    </row>
    <row r="265" spans="1:8" ht="15" customHeight="1">
      <c r="A265" s="18" t="s">
        <v>482</v>
      </c>
      <c r="B265" s="19" t="s">
        <v>228</v>
      </c>
      <c r="C265" s="122">
        <v>6.66</v>
      </c>
      <c r="D265" s="20"/>
      <c r="E265" s="20"/>
      <c r="F265" s="122">
        <v>70.92</v>
      </c>
      <c r="G265" s="49">
        <f t="shared" si="24"/>
        <v>1064.864864864865</v>
      </c>
      <c r="H265" s="54" t="e">
        <f t="shared" si="25"/>
        <v>#DIV/0!</v>
      </c>
    </row>
    <row r="266" spans="1:8" ht="15" customHeight="1">
      <c r="A266" s="18" t="s">
        <v>931</v>
      </c>
      <c r="B266" s="19" t="s">
        <v>932</v>
      </c>
      <c r="C266" s="122">
        <v>737.62</v>
      </c>
      <c r="D266" s="20">
        <v>0</v>
      </c>
      <c r="E266" s="20"/>
      <c r="F266" s="122">
        <v>0</v>
      </c>
      <c r="G266" s="49">
        <f>F266/C266*100</f>
        <v>0</v>
      </c>
      <c r="H266" s="54" t="e">
        <f>F266/E266*100</f>
        <v>#DIV/0!</v>
      </c>
    </row>
    <row r="267" spans="1:8" ht="21" customHeight="1">
      <c r="A267" s="25" t="s">
        <v>483</v>
      </c>
      <c r="B267" s="26" t="s">
        <v>229</v>
      </c>
      <c r="C267" s="121">
        <f aca="true" t="shared" si="26" ref="C267:F268">C268</f>
        <v>0</v>
      </c>
      <c r="D267" s="22">
        <f t="shared" si="26"/>
        <v>0</v>
      </c>
      <c r="E267" s="22">
        <f t="shared" si="26"/>
        <v>0</v>
      </c>
      <c r="F267" s="121">
        <f t="shared" si="26"/>
        <v>0</v>
      </c>
      <c r="G267" s="54" t="e">
        <f t="shared" si="24"/>
        <v>#DIV/0!</v>
      </c>
      <c r="H267" s="54" t="e">
        <f t="shared" si="25"/>
        <v>#DIV/0!</v>
      </c>
    </row>
    <row r="268" spans="1:8" ht="18" customHeight="1">
      <c r="A268" s="25" t="s">
        <v>484</v>
      </c>
      <c r="B268" s="26" t="s">
        <v>266</v>
      </c>
      <c r="C268" s="121">
        <f t="shared" si="26"/>
        <v>0</v>
      </c>
      <c r="D268" s="22">
        <v>0</v>
      </c>
      <c r="E268" s="22">
        <v>0</v>
      </c>
      <c r="F268" s="121">
        <f t="shared" si="26"/>
        <v>0</v>
      </c>
      <c r="G268" s="54" t="e">
        <f t="shared" si="24"/>
        <v>#DIV/0!</v>
      </c>
      <c r="H268" s="54" t="e">
        <f t="shared" si="25"/>
        <v>#DIV/0!</v>
      </c>
    </row>
    <row r="269" spans="1:8" ht="15" customHeight="1">
      <c r="A269" s="18" t="s">
        <v>485</v>
      </c>
      <c r="B269" s="19" t="s">
        <v>230</v>
      </c>
      <c r="C269" s="122">
        <v>0</v>
      </c>
      <c r="D269" s="20"/>
      <c r="E269" s="20">
        <v>0</v>
      </c>
      <c r="F269" s="122">
        <v>0</v>
      </c>
      <c r="G269" s="54" t="e">
        <f t="shared" si="24"/>
        <v>#DIV/0!</v>
      </c>
      <c r="H269" s="54" t="e">
        <f t="shared" si="25"/>
        <v>#DIV/0!</v>
      </c>
    </row>
    <row r="270" spans="1:8" ht="21" customHeight="1">
      <c r="A270" s="25" t="s">
        <v>584</v>
      </c>
      <c r="B270" s="26" t="s">
        <v>586</v>
      </c>
      <c r="C270" s="121">
        <f>C271+C274</f>
        <v>484136.85</v>
      </c>
      <c r="D270" s="22">
        <f>D271+D274</f>
        <v>850000</v>
      </c>
      <c r="E270" s="22">
        <f>E271+E274</f>
        <v>933688</v>
      </c>
      <c r="F270" s="121">
        <f>F271+F274</f>
        <v>413687.25</v>
      </c>
      <c r="G270" s="54">
        <f aca="true" t="shared" si="27" ref="G270:G276">F270/C270*100</f>
        <v>85.44841195211643</v>
      </c>
      <c r="H270" s="54">
        <f aca="true" t="shared" si="28" ref="H270:H276">F270/E270*100</f>
        <v>44.30679734558011</v>
      </c>
    </row>
    <row r="271" spans="1:8" ht="18" customHeight="1">
      <c r="A271" s="25" t="s">
        <v>643</v>
      </c>
      <c r="B271" s="26" t="s">
        <v>644</v>
      </c>
      <c r="C271" s="121">
        <f>C272+C273</f>
        <v>140000</v>
      </c>
      <c r="D271" s="22">
        <v>40000</v>
      </c>
      <c r="E271" s="22">
        <f>40000+83688</f>
        <v>123688</v>
      </c>
      <c r="F271" s="121">
        <f>F272+F273</f>
        <v>123687.25</v>
      </c>
      <c r="G271" s="54">
        <f t="shared" si="27"/>
        <v>88.34803571428571</v>
      </c>
      <c r="H271" s="54">
        <f t="shared" si="28"/>
        <v>99.99939363559925</v>
      </c>
    </row>
    <row r="272" spans="1:8" ht="15" customHeight="1">
      <c r="A272" s="18" t="s">
        <v>588</v>
      </c>
      <c r="B272" s="19" t="s">
        <v>589</v>
      </c>
      <c r="C272" s="122">
        <v>40000</v>
      </c>
      <c r="D272" s="20"/>
      <c r="E272" s="20"/>
      <c r="F272" s="122">
        <v>51826.75</v>
      </c>
      <c r="G272" s="54">
        <f t="shared" si="27"/>
        <v>129.56687499999998</v>
      </c>
      <c r="H272" s="54" t="e">
        <f t="shared" si="28"/>
        <v>#DIV/0!</v>
      </c>
    </row>
    <row r="273" spans="1:8" ht="15" customHeight="1">
      <c r="A273" s="18" t="s">
        <v>912</v>
      </c>
      <c r="B273" s="19" t="s">
        <v>913</v>
      </c>
      <c r="C273" s="122">
        <v>100000</v>
      </c>
      <c r="D273" s="20">
        <v>0</v>
      </c>
      <c r="E273" s="20"/>
      <c r="F273" s="122">
        <v>71860.5</v>
      </c>
      <c r="G273" s="54">
        <f>F273/C273*100</f>
        <v>71.8605</v>
      </c>
      <c r="H273" s="54" t="e">
        <f>F273/E273*100</f>
        <v>#DIV/0!</v>
      </c>
    </row>
    <row r="274" spans="1:8" ht="18" customHeight="1">
      <c r="A274" s="25" t="s">
        <v>585</v>
      </c>
      <c r="B274" s="26" t="s">
        <v>587</v>
      </c>
      <c r="C274" s="121">
        <f>SUM(C275:C276)</f>
        <v>344136.85</v>
      </c>
      <c r="D274" s="22">
        <v>810000</v>
      </c>
      <c r="E274" s="22">
        <v>810000</v>
      </c>
      <c r="F274" s="121">
        <f>SUM(F275:F276)</f>
        <v>290000</v>
      </c>
      <c r="G274" s="54">
        <f t="shared" si="27"/>
        <v>84.26880178626614</v>
      </c>
      <c r="H274" s="54">
        <f t="shared" si="28"/>
        <v>35.80246913580247</v>
      </c>
    </row>
    <row r="275" spans="1:8" ht="15" customHeight="1">
      <c r="A275" s="18" t="s">
        <v>590</v>
      </c>
      <c r="B275" s="19" t="s">
        <v>591</v>
      </c>
      <c r="C275" s="122">
        <v>344136.85</v>
      </c>
      <c r="D275" s="20"/>
      <c r="E275" s="20"/>
      <c r="F275" s="122">
        <v>290000</v>
      </c>
      <c r="G275" s="54">
        <f t="shared" si="27"/>
        <v>84.26880178626614</v>
      </c>
      <c r="H275" s="54" t="e">
        <f t="shared" si="28"/>
        <v>#DIV/0!</v>
      </c>
    </row>
    <row r="276" spans="1:8" ht="15" customHeight="1">
      <c r="A276" s="18" t="s">
        <v>592</v>
      </c>
      <c r="B276" s="19" t="s">
        <v>593</v>
      </c>
      <c r="C276" s="122">
        <v>0</v>
      </c>
      <c r="D276" s="20"/>
      <c r="E276" s="20"/>
      <c r="F276" s="122">
        <v>0</v>
      </c>
      <c r="G276" s="54" t="e">
        <f t="shared" si="27"/>
        <v>#DIV/0!</v>
      </c>
      <c r="H276" s="54" t="e">
        <f t="shared" si="28"/>
        <v>#DIV/0!</v>
      </c>
    </row>
    <row r="277" spans="1:8" ht="21" customHeight="1">
      <c r="A277" s="25" t="s">
        <v>486</v>
      </c>
      <c r="B277" s="26" t="s">
        <v>231</v>
      </c>
      <c r="C277" s="121">
        <f>C278</f>
        <v>206364.38</v>
      </c>
      <c r="D277" s="22">
        <f>D278</f>
        <v>910000</v>
      </c>
      <c r="E277" s="22">
        <f>E278</f>
        <v>910000</v>
      </c>
      <c r="F277" s="121">
        <f>F278</f>
        <v>188172.46</v>
      </c>
      <c r="G277" s="54">
        <f t="shared" si="24"/>
        <v>91.18456392522779</v>
      </c>
      <c r="H277" s="54">
        <f t="shared" si="25"/>
        <v>20.678292307692306</v>
      </c>
    </row>
    <row r="278" spans="1:8" ht="18" customHeight="1">
      <c r="A278" s="25" t="s">
        <v>487</v>
      </c>
      <c r="B278" s="26" t="s">
        <v>522</v>
      </c>
      <c r="C278" s="121">
        <f>SUM(C279:C282)-C281</f>
        <v>206364.38</v>
      </c>
      <c r="D278" s="22">
        <v>910000</v>
      </c>
      <c r="E278" s="22">
        <v>910000</v>
      </c>
      <c r="F278" s="121">
        <f>SUM(F279:F282)-F281</f>
        <v>188172.46</v>
      </c>
      <c r="G278" s="54">
        <f t="shared" si="24"/>
        <v>91.18456392522779</v>
      </c>
      <c r="H278" s="54">
        <f t="shared" si="25"/>
        <v>20.678292307692306</v>
      </c>
    </row>
    <row r="279" spans="1:8" ht="15" customHeight="1">
      <c r="A279" s="18" t="s">
        <v>488</v>
      </c>
      <c r="B279" s="19" t="s">
        <v>232</v>
      </c>
      <c r="C279" s="122">
        <v>178000</v>
      </c>
      <c r="D279" s="20"/>
      <c r="E279" s="20"/>
      <c r="F279" s="122">
        <v>155298</v>
      </c>
      <c r="G279" s="54">
        <f t="shared" si="24"/>
        <v>87.24606741573034</v>
      </c>
      <c r="H279" s="54" t="e">
        <f t="shared" si="25"/>
        <v>#DIV/0!</v>
      </c>
    </row>
    <row r="280" spans="1:8" ht="27" customHeight="1">
      <c r="A280" s="92" t="s">
        <v>800</v>
      </c>
      <c r="B280" s="92" t="s">
        <v>893</v>
      </c>
      <c r="C280" s="153" t="s">
        <v>1152</v>
      </c>
      <c r="D280" s="48" t="s">
        <v>1337</v>
      </c>
      <c r="E280" s="48" t="s">
        <v>1338</v>
      </c>
      <c r="F280" s="48" t="s">
        <v>1339</v>
      </c>
      <c r="G280" s="55" t="s">
        <v>803</v>
      </c>
      <c r="H280" s="55" t="s">
        <v>804</v>
      </c>
    </row>
    <row r="281" spans="1:8" ht="9.75" customHeight="1">
      <c r="A281" s="97">
        <v>1</v>
      </c>
      <c r="B281" s="97">
        <v>2</v>
      </c>
      <c r="C281" s="154">
        <v>3</v>
      </c>
      <c r="D281" s="55">
        <v>4</v>
      </c>
      <c r="E281" s="55">
        <v>5</v>
      </c>
      <c r="F281" s="55">
        <v>6</v>
      </c>
      <c r="G281" s="55">
        <v>7</v>
      </c>
      <c r="H281" s="55">
        <v>8</v>
      </c>
    </row>
    <row r="282" spans="1:8" ht="15" customHeight="1">
      <c r="A282" s="18" t="s">
        <v>489</v>
      </c>
      <c r="B282" s="19" t="s">
        <v>233</v>
      </c>
      <c r="C282" s="122">
        <v>28364.38</v>
      </c>
      <c r="D282" s="20"/>
      <c r="E282" s="20"/>
      <c r="F282" s="122">
        <v>32874.46</v>
      </c>
      <c r="G282" s="54">
        <f t="shared" si="24"/>
        <v>115.90050619826697</v>
      </c>
      <c r="H282" s="54" t="e">
        <f t="shared" si="25"/>
        <v>#DIV/0!</v>
      </c>
    </row>
    <row r="283" spans="1:8" ht="21" customHeight="1">
      <c r="A283" s="25" t="s">
        <v>490</v>
      </c>
      <c r="B283" s="26" t="s">
        <v>318</v>
      </c>
      <c r="C283" s="121">
        <f>C284+C286+C288+C290+C292</f>
        <v>1566231.2000000002</v>
      </c>
      <c r="D283" s="22">
        <f>D284+D286+D288+D290+D292</f>
        <v>4940000</v>
      </c>
      <c r="E283" s="22">
        <f>E284+E286+E288+E290+E292</f>
        <v>4940000</v>
      </c>
      <c r="F283" s="121">
        <f>F284+F286+F288+F290+F292</f>
        <v>1531482.08</v>
      </c>
      <c r="G283" s="54">
        <f t="shared" si="24"/>
        <v>97.78135437475642</v>
      </c>
      <c r="H283" s="54">
        <f t="shared" si="25"/>
        <v>31.00166153846154</v>
      </c>
    </row>
    <row r="284" spans="1:8" ht="18" customHeight="1">
      <c r="A284" s="25" t="s">
        <v>491</v>
      </c>
      <c r="B284" s="26" t="s">
        <v>267</v>
      </c>
      <c r="C284" s="121">
        <f>SUM(C285)</f>
        <v>968929.18</v>
      </c>
      <c r="D284" s="22">
        <v>2540000</v>
      </c>
      <c r="E284" s="22">
        <v>2540000</v>
      </c>
      <c r="F284" s="121">
        <f>SUM(F285)</f>
        <v>1007430.2</v>
      </c>
      <c r="G284" s="54">
        <f t="shared" si="24"/>
        <v>103.97356388833288</v>
      </c>
      <c r="H284" s="54">
        <f t="shared" si="25"/>
        <v>39.66260629921259</v>
      </c>
    </row>
    <row r="285" spans="1:8" ht="15" customHeight="1">
      <c r="A285" s="18" t="s">
        <v>492</v>
      </c>
      <c r="B285" s="19" t="s">
        <v>234</v>
      </c>
      <c r="C285" s="122">
        <v>968929.18</v>
      </c>
      <c r="D285" s="20"/>
      <c r="E285" s="20"/>
      <c r="F285" s="122">
        <v>1007430.2</v>
      </c>
      <c r="G285" s="54">
        <f t="shared" si="24"/>
        <v>103.97356388833288</v>
      </c>
      <c r="H285" s="54" t="e">
        <f t="shared" si="25"/>
        <v>#DIV/0!</v>
      </c>
    </row>
    <row r="286" spans="1:8" ht="18" customHeight="1">
      <c r="A286" s="25" t="s">
        <v>493</v>
      </c>
      <c r="B286" s="26" t="s">
        <v>268</v>
      </c>
      <c r="C286" s="121">
        <f>C287</f>
        <v>0</v>
      </c>
      <c r="D286" s="22">
        <v>450000</v>
      </c>
      <c r="E286" s="22">
        <v>450000</v>
      </c>
      <c r="F286" s="121">
        <f>F287</f>
        <v>223751.88</v>
      </c>
      <c r="G286" s="54" t="e">
        <f>F286/C286*100</f>
        <v>#DIV/0!</v>
      </c>
      <c r="H286" s="54">
        <f>F286/E286*100</f>
        <v>49.72264</v>
      </c>
    </row>
    <row r="287" spans="1:8" ht="15" customHeight="1">
      <c r="A287" s="18" t="s">
        <v>494</v>
      </c>
      <c r="B287" s="19" t="s">
        <v>235</v>
      </c>
      <c r="C287" s="122">
        <v>0</v>
      </c>
      <c r="D287" s="20"/>
      <c r="E287" s="20"/>
      <c r="F287" s="122">
        <v>223751.88</v>
      </c>
      <c r="G287" s="54" t="e">
        <f>F287/C287*100</f>
        <v>#DIV/0!</v>
      </c>
      <c r="H287" s="54" t="e">
        <f>F287/E287*100</f>
        <v>#DIV/0!</v>
      </c>
    </row>
    <row r="288" spans="1:8" ht="18" customHeight="1">
      <c r="A288" s="25" t="s">
        <v>914</v>
      </c>
      <c r="B288" s="26" t="s">
        <v>915</v>
      </c>
      <c r="C288" s="121">
        <f>C289</f>
        <v>0</v>
      </c>
      <c r="D288" s="22">
        <v>0</v>
      </c>
      <c r="E288" s="22">
        <v>0</v>
      </c>
      <c r="F288" s="121">
        <f>F289</f>
        <v>0</v>
      </c>
      <c r="G288" s="54" t="e">
        <f>F288/C288*100</f>
        <v>#DIV/0!</v>
      </c>
      <c r="H288" s="54" t="e">
        <f>F288/E288*100</f>
        <v>#DIV/0!</v>
      </c>
    </row>
    <row r="289" spans="1:8" ht="15" customHeight="1">
      <c r="A289" s="18" t="s">
        <v>916</v>
      </c>
      <c r="B289" s="19" t="s">
        <v>917</v>
      </c>
      <c r="C289" s="122">
        <v>0</v>
      </c>
      <c r="D289" s="20"/>
      <c r="E289" s="20"/>
      <c r="F289" s="122">
        <v>0</v>
      </c>
      <c r="G289" s="54" t="e">
        <f>F289/C289*100</f>
        <v>#DIV/0!</v>
      </c>
      <c r="H289" s="54" t="e">
        <f>F289/E289*100</f>
        <v>#DIV/0!</v>
      </c>
    </row>
    <row r="290" spans="1:8" ht="18" customHeight="1">
      <c r="A290" s="25" t="s">
        <v>495</v>
      </c>
      <c r="B290" s="26" t="s">
        <v>269</v>
      </c>
      <c r="C290" s="121">
        <f>SUM(C291)</f>
        <v>0</v>
      </c>
      <c r="D290" s="22">
        <v>100000</v>
      </c>
      <c r="E290" s="22">
        <v>100000</v>
      </c>
      <c r="F290" s="121">
        <f>SUM(F291)</f>
        <v>0</v>
      </c>
      <c r="G290" s="54" t="e">
        <f aca="true" t="shared" si="29" ref="G290:G329">F290/C290*100</f>
        <v>#DIV/0!</v>
      </c>
      <c r="H290" s="54">
        <f t="shared" si="25"/>
        <v>0</v>
      </c>
    </row>
    <row r="291" spans="1:8" ht="15" customHeight="1">
      <c r="A291" s="18" t="s">
        <v>496</v>
      </c>
      <c r="B291" s="19" t="s">
        <v>236</v>
      </c>
      <c r="C291" s="122">
        <v>0</v>
      </c>
      <c r="D291" s="20"/>
      <c r="E291" s="20"/>
      <c r="F291" s="122">
        <v>0</v>
      </c>
      <c r="G291" s="54" t="e">
        <f t="shared" si="29"/>
        <v>#DIV/0!</v>
      </c>
      <c r="H291" s="54" t="e">
        <f t="shared" si="25"/>
        <v>#DIV/0!</v>
      </c>
    </row>
    <row r="292" spans="1:8" ht="18" customHeight="1">
      <c r="A292" s="25" t="s">
        <v>497</v>
      </c>
      <c r="B292" s="26" t="s">
        <v>270</v>
      </c>
      <c r="C292" s="121">
        <f>SUM(C293)</f>
        <v>597302.02</v>
      </c>
      <c r="D292" s="22">
        <v>1850000</v>
      </c>
      <c r="E292" s="22">
        <v>1850000</v>
      </c>
      <c r="F292" s="121">
        <f>SUM(F293)</f>
        <v>300300</v>
      </c>
      <c r="G292" s="54">
        <f t="shared" si="29"/>
        <v>50.27607306601776</v>
      </c>
      <c r="H292" s="54">
        <f t="shared" si="25"/>
        <v>16.232432432432432</v>
      </c>
    </row>
    <row r="293" spans="1:8" ht="15" customHeight="1">
      <c r="A293" s="18" t="s">
        <v>498</v>
      </c>
      <c r="B293" s="19" t="s">
        <v>237</v>
      </c>
      <c r="C293" s="122">
        <v>597302.02</v>
      </c>
      <c r="D293" s="20"/>
      <c r="E293" s="20"/>
      <c r="F293" s="122">
        <v>300300</v>
      </c>
      <c r="G293" s="54">
        <f t="shared" si="29"/>
        <v>50.27607306601776</v>
      </c>
      <c r="H293" s="54" t="e">
        <f t="shared" si="25"/>
        <v>#DIV/0!</v>
      </c>
    </row>
    <row r="294" spans="1:8" ht="24.75" customHeight="1">
      <c r="A294" s="27" t="s">
        <v>499</v>
      </c>
      <c r="B294" s="28" t="s">
        <v>238</v>
      </c>
      <c r="C294" s="120">
        <f>C295+C300+C322+C325</f>
        <v>4917643.51</v>
      </c>
      <c r="D294" s="21">
        <f>D295+D300+D322+D325</f>
        <v>10909650</v>
      </c>
      <c r="E294" s="21">
        <f>E295+E300+E322+E325</f>
        <v>10909650</v>
      </c>
      <c r="F294" s="120">
        <f>F295+F300+F322+F325</f>
        <v>1994966.7399999998</v>
      </c>
      <c r="G294" s="56">
        <f>F294/C294*100</f>
        <v>40.567534754059466</v>
      </c>
      <c r="H294" s="56">
        <f>F294/E294*100</f>
        <v>18.286257945946936</v>
      </c>
    </row>
    <row r="295" spans="1:8" ht="21" customHeight="1">
      <c r="A295" s="25" t="s">
        <v>500</v>
      </c>
      <c r="B295" s="26" t="s">
        <v>319</v>
      </c>
      <c r="C295" s="121">
        <f>C296+C298</f>
        <v>1068.36</v>
      </c>
      <c r="D295" s="22">
        <f>D296+D298</f>
        <v>401000</v>
      </c>
      <c r="E295" s="22">
        <f>E296+E298</f>
        <v>401000</v>
      </c>
      <c r="F295" s="121">
        <f>F296+F298</f>
        <v>14718.47</v>
      </c>
      <c r="G295" s="54">
        <f t="shared" si="29"/>
        <v>1377.669512149463</v>
      </c>
      <c r="H295" s="54">
        <f aca="true" t="shared" si="30" ref="H295:H329">F295/E295*100</f>
        <v>3.670441396508728</v>
      </c>
    </row>
    <row r="296" spans="1:8" ht="18" customHeight="1">
      <c r="A296" s="25" t="s">
        <v>501</v>
      </c>
      <c r="B296" s="26" t="s">
        <v>271</v>
      </c>
      <c r="C296" s="121">
        <f>SUM(C297)</f>
        <v>1068.36</v>
      </c>
      <c r="D296" s="22">
        <v>101000</v>
      </c>
      <c r="E296" s="22">
        <v>101000</v>
      </c>
      <c r="F296" s="121">
        <f>SUM(F297)</f>
        <v>14718.47</v>
      </c>
      <c r="G296" s="54">
        <f t="shared" si="29"/>
        <v>1377.669512149463</v>
      </c>
      <c r="H296" s="54">
        <f t="shared" si="30"/>
        <v>14.572742574257425</v>
      </c>
    </row>
    <row r="297" spans="1:8" ht="15" customHeight="1">
      <c r="A297" s="18" t="s">
        <v>502</v>
      </c>
      <c r="B297" s="19" t="s">
        <v>239</v>
      </c>
      <c r="C297" s="122">
        <v>1068.36</v>
      </c>
      <c r="D297" s="20"/>
      <c r="E297" s="20"/>
      <c r="F297" s="122">
        <v>14718.47</v>
      </c>
      <c r="G297" s="54">
        <f>F297/C297*100</f>
        <v>1377.669512149463</v>
      </c>
      <c r="H297" s="54" t="e">
        <f t="shared" si="30"/>
        <v>#DIV/0!</v>
      </c>
    </row>
    <row r="298" spans="1:8" ht="18" customHeight="1">
      <c r="A298" s="25" t="s">
        <v>1173</v>
      </c>
      <c r="B298" s="26" t="s">
        <v>1174</v>
      </c>
      <c r="C298" s="121">
        <f>SUM(C299)</f>
        <v>0</v>
      </c>
      <c r="D298" s="22">
        <v>300000</v>
      </c>
      <c r="E298" s="22">
        <v>300000</v>
      </c>
      <c r="F298" s="121">
        <f>SUM(F299)</f>
        <v>0</v>
      </c>
      <c r="G298" s="54" t="e">
        <f>F298/C298*100</f>
        <v>#DIV/0!</v>
      </c>
      <c r="H298" s="54">
        <f>F298/E298*100</f>
        <v>0</v>
      </c>
    </row>
    <row r="299" spans="1:8" ht="15" customHeight="1">
      <c r="A299" s="18" t="s">
        <v>1175</v>
      </c>
      <c r="B299" s="19" t="s">
        <v>1176</v>
      </c>
      <c r="C299" s="122">
        <v>0</v>
      </c>
      <c r="D299" s="20"/>
      <c r="E299" s="20"/>
      <c r="F299" s="122">
        <v>0</v>
      </c>
      <c r="G299" s="54" t="e">
        <f>F299/C299*100</f>
        <v>#DIV/0!</v>
      </c>
      <c r="H299" s="54" t="e">
        <f>F299/E299*100</f>
        <v>#DIV/0!</v>
      </c>
    </row>
    <row r="300" spans="1:8" ht="21" customHeight="1">
      <c r="A300" s="25" t="s">
        <v>503</v>
      </c>
      <c r="B300" s="26" t="s">
        <v>330</v>
      </c>
      <c r="C300" s="121">
        <f>C301+C306+C314+C316+C319</f>
        <v>2345574.78</v>
      </c>
      <c r="D300" s="22">
        <f>D301+D306+D314+D316+D319</f>
        <v>8358650</v>
      </c>
      <c r="E300" s="22">
        <f>E301+E306+E314+E316+E319</f>
        <v>8358650</v>
      </c>
      <c r="F300" s="121">
        <f>F301+F306+F314+F316+F319</f>
        <v>1414075.42</v>
      </c>
      <c r="G300" s="54">
        <f t="shared" si="29"/>
        <v>60.2869468096856</v>
      </c>
      <c r="H300" s="54">
        <f t="shared" si="30"/>
        <v>16.917509645696374</v>
      </c>
    </row>
    <row r="301" spans="1:8" ht="18" customHeight="1">
      <c r="A301" s="25" t="s">
        <v>504</v>
      </c>
      <c r="B301" s="26" t="s">
        <v>272</v>
      </c>
      <c r="C301" s="121">
        <f>SUM(C302:C305)</f>
        <v>2284071.3</v>
      </c>
      <c r="D301" s="22">
        <v>7752550</v>
      </c>
      <c r="E301" s="22">
        <v>7752550</v>
      </c>
      <c r="F301" s="121">
        <f>SUM(F302:F305)</f>
        <v>1144551.56</v>
      </c>
      <c r="G301" s="54">
        <f t="shared" si="29"/>
        <v>50.11015023918037</v>
      </c>
      <c r="H301" s="54">
        <f t="shared" si="30"/>
        <v>14.763549541763679</v>
      </c>
    </row>
    <row r="302" spans="1:8" ht="14.25" customHeight="1">
      <c r="A302" s="18" t="s">
        <v>1197</v>
      </c>
      <c r="B302" s="19" t="s">
        <v>1198</v>
      </c>
      <c r="C302" s="122">
        <v>0</v>
      </c>
      <c r="D302" s="20"/>
      <c r="E302" s="20"/>
      <c r="F302" s="122">
        <v>0</v>
      </c>
      <c r="G302" s="54" t="e">
        <f>F302/C302*100</f>
        <v>#DIV/0!</v>
      </c>
      <c r="H302" s="54" t="e">
        <f>F302/E302*100</f>
        <v>#DIV/0!</v>
      </c>
    </row>
    <row r="303" spans="1:8" ht="14.25" customHeight="1">
      <c r="A303" s="18" t="s">
        <v>505</v>
      </c>
      <c r="B303" s="19" t="s">
        <v>240</v>
      </c>
      <c r="C303" s="122">
        <v>0</v>
      </c>
      <c r="D303" s="20"/>
      <c r="E303" s="20"/>
      <c r="F303" s="122">
        <v>0</v>
      </c>
      <c r="G303" s="54" t="e">
        <f t="shared" si="29"/>
        <v>#DIV/0!</v>
      </c>
      <c r="H303" s="54" t="e">
        <f t="shared" si="30"/>
        <v>#DIV/0!</v>
      </c>
    </row>
    <row r="304" spans="1:8" ht="14.25" customHeight="1">
      <c r="A304" s="18" t="s">
        <v>506</v>
      </c>
      <c r="B304" s="19" t="s">
        <v>320</v>
      </c>
      <c r="C304" s="122">
        <v>753532.5</v>
      </c>
      <c r="D304" s="20"/>
      <c r="E304" s="20"/>
      <c r="F304" s="122">
        <v>311725</v>
      </c>
      <c r="G304" s="54">
        <f t="shared" si="29"/>
        <v>41.36848775600256</v>
      </c>
      <c r="H304" s="54" t="e">
        <f t="shared" si="30"/>
        <v>#DIV/0!</v>
      </c>
    </row>
    <row r="305" spans="1:8" ht="14.25" customHeight="1">
      <c r="A305" s="18" t="s">
        <v>507</v>
      </c>
      <c r="B305" s="19" t="s">
        <v>302</v>
      </c>
      <c r="C305" s="122">
        <v>1530538.8</v>
      </c>
      <c r="D305" s="20"/>
      <c r="E305" s="20"/>
      <c r="F305" s="122">
        <v>832826.56</v>
      </c>
      <c r="G305" s="54">
        <f t="shared" si="29"/>
        <v>54.413946252130295</v>
      </c>
      <c r="H305" s="54" t="e">
        <f t="shared" si="30"/>
        <v>#DIV/0!</v>
      </c>
    </row>
    <row r="306" spans="1:8" ht="18" customHeight="1">
      <c r="A306" s="25" t="s">
        <v>508</v>
      </c>
      <c r="B306" s="26" t="s">
        <v>32</v>
      </c>
      <c r="C306" s="121">
        <f>SUM(C307:C313)</f>
        <v>7412.75</v>
      </c>
      <c r="D306" s="22">
        <v>162100</v>
      </c>
      <c r="E306" s="22">
        <v>162100</v>
      </c>
      <c r="F306" s="121">
        <f>SUM(F307:F313)</f>
        <v>87738.13</v>
      </c>
      <c r="G306" s="54">
        <f t="shared" si="29"/>
        <v>1183.6110755117872</v>
      </c>
      <c r="H306" s="54">
        <f t="shared" si="30"/>
        <v>54.12592843923504</v>
      </c>
    </row>
    <row r="307" spans="1:8" ht="14.25" customHeight="1">
      <c r="A307" s="18" t="s">
        <v>509</v>
      </c>
      <c r="B307" s="19" t="s">
        <v>241</v>
      </c>
      <c r="C307" s="122">
        <v>1771.75</v>
      </c>
      <c r="D307" s="20"/>
      <c r="E307" s="20"/>
      <c r="F307" s="122">
        <v>24575.63</v>
      </c>
      <c r="G307" s="54">
        <f t="shared" si="29"/>
        <v>1387.0822632989982</v>
      </c>
      <c r="H307" s="54" t="e">
        <f t="shared" si="30"/>
        <v>#DIV/0!</v>
      </c>
    </row>
    <row r="308" spans="1:8" ht="14.25" customHeight="1">
      <c r="A308" s="18" t="s">
        <v>510</v>
      </c>
      <c r="B308" s="19" t="s">
        <v>30</v>
      </c>
      <c r="C308" s="122">
        <v>1111</v>
      </c>
      <c r="D308" s="20"/>
      <c r="E308" s="20"/>
      <c r="F308" s="122">
        <v>0</v>
      </c>
      <c r="G308" s="54">
        <f t="shared" si="29"/>
        <v>0</v>
      </c>
      <c r="H308" s="54" t="e">
        <f t="shared" si="30"/>
        <v>#DIV/0!</v>
      </c>
    </row>
    <row r="309" spans="1:8" ht="14.25" customHeight="1">
      <c r="A309" s="18" t="s">
        <v>511</v>
      </c>
      <c r="B309" s="19" t="s">
        <v>31</v>
      </c>
      <c r="C309" s="122">
        <v>0</v>
      </c>
      <c r="D309" s="20"/>
      <c r="E309" s="20"/>
      <c r="F309" s="122">
        <v>0</v>
      </c>
      <c r="G309" s="54" t="e">
        <f t="shared" si="29"/>
        <v>#DIV/0!</v>
      </c>
      <c r="H309" s="54" t="e">
        <f t="shared" si="30"/>
        <v>#DIV/0!</v>
      </c>
    </row>
    <row r="310" spans="1:8" ht="14.25" customHeight="1">
      <c r="A310" s="18" t="s">
        <v>1195</v>
      </c>
      <c r="B310" s="19" t="s">
        <v>1196</v>
      </c>
      <c r="C310" s="122">
        <v>0</v>
      </c>
      <c r="D310" s="20"/>
      <c r="E310" s="20"/>
      <c r="F310" s="122">
        <v>0</v>
      </c>
      <c r="G310" s="54" t="e">
        <f>F310/C310*100</f>
        <v>#DIV/0!</v>
      </c>
      <c r="H310" s="54" t="e">
        <f>F310/E310*100</f>
        <v>#DIV/0!</v>
      </c>
    </row>
    <row r="311" spans="1:8" ht="14.25" customHeight="1">
      <c r="A311" s="18" t="s">
        <v>597</v>
      </c>
      <c r="B311" s="19" t="s">
        <v>598</v>
      </c>
      <c r="C311" s="122">
        <v>0</v>
      </c>
      <c r="D311" s="20"/>
      <c r="E311" s="20"/>
      <c r="F311" s="122">
        <v>0</v>
      </c>
      <c r="G311" s="54" t="e">
        <f t="shared" si="29"/>
        <v>#DIV/0!</v>
      </c>
      <c r="H311" s="54" t="e">
        <f>F311/E311*100</f>
        <v>#DIV/0!</v>
      </c>
    </row>
    <row r="312" spans="1:8" ht="14.25" customHeight="1">
      <c r="A312" s="18" t="s">
        <v>1034</v>
      </c>
      <c r="B312" s="19" t="s">
        <v>1035</v>
      </c>
      <c r="C312" s="122">
        <v>0</v>
      </c>
      <c r="D312" s="20"/>
      <c r="E312" s="20"/>
      <c r="F312" s="122">
        <v>0</v>
      </c>
      <c r="G312" s="54" t="e">
        <f>F312/C312*100</f>
        <v>#DIV/0!</v>
      </c>
      <c r="H312" s="54" t="e">
        <f>F312/E312*100</f>
        <v>#DIV/0!</v>
      </c>
    </row>
    <row r="313" spans="1:8" ht="14.25" customHeight="1">
      <c r="A313" s="18" t="s">
        <v>512</v>
      </c>
      <c r="B313" s="19" t="s">
        <v>298</v>
      </c>
      <c r="C313" s="122">
        <v>4530</v>
      </c>
      <c r="D313" s="20"/>
      <c r="E313" s="20"/>
      <c r="F313" s="122">
        <v>63162.5</v>
      </c>
      <c r="G313" s="54">
        <f t="shared" si="29"/>
        <v>1394.3156732891832</v>
      </c>
      <c r="H313" s="54" t="e">
        <f t="shared" si="30"/>
        <v>#DIV/0!</v>
      </c>
    </row>
    <row r="314" spans="1:8" ht="18" customHeight="1">
      <c r="A314" s="25" t="s">
        <v>1038</v>
      </c>
      <c r="B314" s="26" t="s">
        <v>1039</v>
      </c>
      <c r="C314" s="121">
        <f>SUM(C315)</f>
        <v>0</v>
      </c>
      <c r="D314" s="22">
        <v>0</v>
      </c>
      <c r="E314" s="22">
        <v>0</v>
      </c>
      <c r="F314" s="121">
        <f>SUM(F315)</f>
        <v>0</v>
      </c>
      <c r="G314" s="54" t="e">
        <f>F314/C314*100</f>
        <v>#DIV/0!</v>
      </c>
      <c r="H314" s="54" t="e">
        <f>F314/E314*100</f>
        <v>#DIV/0!</v>
      </c>
    </row>
    <row r="315" spans="1:8" ht="14.25" customHeight="1">
      <c r="A315" s="18" t="s">
        <v>1040</v>
      </c>
      <c r="B315" s="19" t="s">
        <v>1041</v>
      </c>
      <c r="C315" s="122">
        <v>0</v>
      </c>
      <c r="D315" s="20"/>
      <c r="E315" s="20"/>
      <c r="F315" s="122">
        <v>0</v>
      </c>
      <c r="G315" s="54" t="e">
        <f>F315/C315*100</f>
        <v>#DIV/0!</v>
      </c>
      <c r="H315" s="54" t="e">
        <f>F315/E315*100</f>
        <v>#DIV/0!</v>
      </c>
    </row>
    <row r="316" spans="1:8" ht="18" customHeight="1">
      <c r="A316" s="25" t="s">
        <v>513</v>
      </c>
      <c r="B316" s="26" t="s">
        <v>33</v>
      </c>
      <c r="C316" s="121">
        <f>SUM(C317:C318)</f>
        <v>53790.76</v>
      </c>
      <c r="D316" s="22">
        <v>120000</v>
      </c>
      <c r="E316" s="22">
        <v>120000</v>
      </c>
      <c r="F316" s="121">
        <f>SUM(F317:F318)</f>
        <v>57661.73</v>
      </c>
      <c r="G316" s="54">
        <f t="shared" si="29"/>
        <v>107.19634747677853</v>
      </c>
      <c r="H316" s="54">
        <f t="shared" si="30"/>
        <v>48.05144166666667</v>
      </c>
    </row>
    <row r="317" spans="1:8" ht="14.25" customHeight="1">
      <c r="A317" s="18" t="s">
        <v>514</v>
      </c>
      <c r="B317" s="19" t="s">
        <v>242</v>
      </c>
      <c r="C317" s="122">
        <v>53790.76</v>
      </c>
      <c r="D317" s="20"/>
      <c r="E317" s="20"/>
      <c r="F317" s="122">
        <v>57661.73</v>
      </c>
      <c r="G317" s="54">
        <f t="shared" si="29"/>
        <v>107.19634747677853</v>
      </c>
      <c r="H317" s="54" t="e">
        <f t="shared" si="30"/>
        <v>#DIV/0!</v>
      </c>
    </row>
    <row r="318" spans="1:8" ht="14.25" customHeight="1">
      <c r="A318" s="18" t="s">
        <v>1042</v>
      </c>
      <c r="B318" s="19" t="s">
        <v>1036</v>
      </c>
      <c r="C318" s="122">
        <v>0</v>
      </c>
      <c r="D318" s="20">
        <v>0</v>
      </c>
      <c r="E318" s="20"/>
      <c r="F318" s="122">
        <v>0</v>
      </c>
      <c r="G318" s="54" t="e">
        <f>F318/C318*100</f>
        <v>#DIV/0!</v>
      </c>
      <c r="H318" s="54" t="e">
        <f>F318/E318*100</f>
        <v>#DIV/0!</v>
      </c>
    </row>
    <row r="319" spans="1:8" ht="18" customHeight="1">
      <c r="A319" s="25" t="s">
        <v>515</v>
      </c>
      <c r="B319" s="26" t="s">
        <v>34</v>
      </c>
      <c r="C319" s="121">
        <f>SUM(C320:C321)</f>
        <v>299.97</v>
      </c>
      <c r="D319" s="22">
        <v>324000</v>
      </c>
      <c r="E319" s="22">
        <v>324000</v>
      </c>
      <c r="F319" s="121">
        <f>SUM(F320:F321)</f>
        <v>124124</v>
      </c>
      <c r="G319" s="54">
        <f t="shared" si="29"/>
        <v>41378.80454712138</v>
      </c>
      <c r="H319" s="54">
        <f t="shared" si="30"/>
        <v>38.309876543209874</v>
      </c>
    </row>
    <row r="320" spans="1:8" ht="14.25" customHeight="1">
      <c r="A320" s="18" t="s">
        <v>516</v>
      </c>
      <c r="B320" s="19" t="s">
        <v>243</v>
      </c>
      <c r="C320" s="122">
        <v>0</v>
      </c>
      <c r="D320" s="20"/>
      <c r="E320" s="20"/>
      <c r="F320" s="122">
        <v>2499</v>
      </c>
      <c r="G320" s="54" t="e">
        <f t="shared" si="29"/>
        <v>#DIV/0!</v>
      </c>
      <c r="H320" s="54" t="e">
        <f t="shared" si="30"/>
        <v>#DIV/0!</v>
      </c>
    </row>
    <row r="321" spans="1:8" ht="14.25" customHeight="1">
      <c r="A321" s="18" t="s">
        <v>517</v>
      </c>
      <c r="B321" s="19" t="s">
        <v>322</v>
      </c>
      <c r="C321" s="122">
        <v>299.97</v>
      </c>
      <c r="D321" s="20"/>
      <c r="E321" s="20"/>
      <c r="F321" s="122">
        <v>121625</v>
      </c>
      <c r="G321" s="54">
        <f t="shared" si="29"/>
        <v>40545.721238790546</v>
      </c>
      <c r="H321" s="54" t="e">
        <f t="shared" si="30"/>
        <v>#DIV/0!</v>
      </c>
    </row>
    <row r="322" spans="1:8" ht="21" customHeight="1">
      <c r="A322" s="25" t="s">
        <v>758</v>
      </c>
      <c r="B322" s="26" t="s">
        <v>759</v>
      </c>
      <c r="C322" s="121">
        <f aca="true" t="shared" si="31" ref="C322:F323">C323</f>
        <v>0</v>
      </c>
      <c r="D322" s="22">
        <f t="shared" si="31"/>
        <v>0</v>
      </c>
      <c r="E322" s="22">
        <f t="shared" si="31"/>
        <v>0</v>
      </c>
      <c r="F322" s="121">
        <f t="shared" si="31"/>
        <v>0</v>
      </c>
      <c r="G322" s="54" t="e">
        <f>F322/C322*100</f>
        <v>#DIV/0!</v>
      </c>
      <c r="H322" s="54" t="e">
        <f>F322/E322*100</f>
        <v>#DIV/0!</v>
      </c>
    </row>
    <row r="323" spans="1:8" ht="18" customHeight="1">
      <c r="A323" s="119" t="s">
        <v>1037</v>
      </c>
      <c r="B323" s="26" t="s">
        <v>759</v>
      </c>
      <c r="C323" s="121">
        <f t="shared" si="31"/>
        <v>0</v>
      </c>
      <c r="D323" s="22">
        <f t="shared" si="31"/>
        <v>0</v>
      </c>
      <c r="E323" s="22">
        <f t="shared" si="31"/>
        <v>0</v>
      </c>
      <c r="F323" s="121">
        <f t="shared" si="31"/>
        <v>0</v>
      </c>
      <c r="G323" s="54" t="e">
        <f>F323/C323*100</f>
        <v>#DIV/0!</v>
      </c>
      <c r="H323" s="54" t="e">
        <f>F323/E323*100</f>
        <v>#DIV/0!</v>
      </c>
    </row>
    <row r="324" spans="1:8" ht="14.25" customHeight="1">
      <c r="A324" s="18" t="s">
        <v>760</v>
      </c>
      <c r="B324" s="19" t="s">
        <v>761</v>
      </c>
      <c r="C324" s="122">
        <v>0</v>
      </c>
      <c r="D324" s="20">
        <v>0</v>
      </c>
      <c r="E324" s="20">
        <v>0</v>
      </c>
      <c r="F324" s="122">
        <v>0</v>
      </c>
      <c r="G324" s="54" t="e">
        <f>F324/C324*100</f>
        <v>#DIV/0!</v>
      </c>
      <c r="H324" s="54" t="e">
        <f>F324/E324*100</f>
        <v>#DIV/0!</v>
      </c>
    </row>
    <row r="325" spans="1:8" ht="21" customHeight="1">
      <c r="A325" s="25" t="s">
        <v>518</v>
      </c>
      <c r="B325" s="26" t="s">
        <v>524</v>
      </c>
      <c r="C325" s="121">
        <f>C328</f>
        <v>2571000.37</v>
      </c>
      <c r="D325" s="22">
        <f>D328</f>
        <v>2150000</v>
      </c>
      <c r="E325" s="22">
        <f>E328</f>
        <v>2150000</v>
      </c>
      <c r="F325" s="121">
        <f>F328</f>
        <v>566172.85</v>
      </c>
      <c r="G325" s="54">
        <f t="shared" si="29"/>
        <v>22.02150013692919</v>
      </c>
      <c r="H325" s="54">
        <f t="shared" si="30"/>
        <v>26.33362093023256</v>
      </c>
    </row>
    <row r="326" spans="1:8" ht="27" customHeight="1">
      <c r="A326" s="92" t="s">
        <v>800</v>
      </c>
      <c r="B326" s="92" t="s">
        <v>893</v>
      </c>
      <c r="C326" s="153" t="s">
        <v>1152</v>
      </c>
      <c r="D326" s="48" t="s">
        <v>1337</v>
      </c>
      <c r="E326" s="48" t="s">
        <v>1338</v>
      </c>
      <c r="F326" s="48" t="s">
        <v>1339</v>
      </c>
      <c r="G326" s="55" t="s">
        <v>803</v>
      </c>
      <c r="H326" s="55" t="s">
        <v>804</v>
      </c>
    </row>
    <row r="327" spans="1:8" ht="9.75" customHeight="1">
      <c r="A327" s="97">
        <v>1</v>
      </c>
      <c r="B327" s="97">
        <v>2</v>
      </c>
      <c r="C327" s="154">
        <v>3</v>
      </c>
      <c r="D327" s="55">
        <v>4</v>
      </c>
      <c r="E327" s="55">
        <v>5</v>
      </c>
      <c r="F327" s="55">
        <v>6</v>
      </c>
      <c r="G327" s="55">
        <v>7</v>
      </c>
      <c r="H327" s="55">
        <v>8</v>
      </c>
    </row>
    <row r="328" spans="1:8" ht="18" customHeight="1">
      <c r="A328" s="25" t="s">
        <v>519</v>
      </c>
      <c r="B328" s="26" t="s">
        <v>523</v>
      </c>
      <c r="C328" s="121">
        <f>C329</f>
        <v>2571000.37</v>
      </c>
      <c r="D328" s="22">
        <v>2150000</v>
      </c>
      <c r="E328" s="22">
        <v>2150000</v>
      </c>
      <c r="F328" s="121">
        <f>F329</f>
        <v>566172.85</v>
      </c>
      <c r="G328" s="54">
        <f t="shared" si="29"/>
        <v>22.02150013692919</v>
      </c>
      <c r="H328" s="54">
        <f t="shared" si="30"/>
        <v>26.33362093023256</v>
      </c>
    </row>
    <row r="329" spans="1:8" ht="14.25" customHeight="1">
      <c r="A329" s="18" t="s">
        <v>520</v>
      </c>
      <c r="B329" s="19" t="s">
        <v>154</v>
      </c>
      <c r="C329" s="122">
        <v>2571000.37</v>
      </c>
      <c r="D329" s="20"/>
      <c r="E329" s="20"/>
      <c r="F329" s="122">
        <v>566172.85</v>
      </c>
      <c r="G329" s="54">
        <f t="shared" si="29"/>
        <v>22.02150013692919</v>
      </c>
      <c r="H329" s="54" t="e">
        <f t="shared" si="30"/>
        <v>#DIV/0!</v>
      </c>
    </row>
    <row r="330" spans="1:8" ht="24" customHeight="1">
      <c r="A330" s="32"/>
      <c r="B330" s="28" t="s">
        <v>1177</v>
      </c>
      <c r="C330" s="120">
        <f>C214+C294</f>
        <v>15681250.9</v>
      </c>
      <c r="D330" s="21">
        <f>D214+D294</f>
        <v>36415350</v>
      </c>
      <c r="E330" s="21">
        <f>E214+E294</f>
        <v>36415350</v>
      </c>
      <c r="F330" s="120">
        <f>F214+F294</f>
        <v>11965752.57</v>
      </c>
      <c r="G330" s="56">
        <f aca="true" t="shared" si="32" ref="G330:G340">F330/C330*100</f>
        <v>76.30611005656442</v>
      </c>
      <c r="H330" s="56">
        <f aca="true" t="shared" si="33" ref="H330:H340">F330/E330*100</f>
        <v>32.8590898343693</v>
      </c>
    </row>
    <row r="331" spans="1:8" ht="24.75" customHeight="1">
      <c r="A331" s="27" t="s">
        <v>521</v>
      </c>
      <c r="B331" s="157" t="s">
        <v>1341</v>
      </c>
      <c r="C331" s="120">
        <f>C332+C335</f>
        <v>0</v>
      </c>
      <c r="D331" s="120">
        <f>D332+D335</f>
        <v>20000</v>
      </c>
      <c r="E331" s="120">
        <f>E332+E335+E359+E362</f>
        <v>20000</v>
      </c>
      <c r="F331" s="120">
        <f>F332+F335</f>
        <v>2711717.8800000004</v>
      </c>
      <c r="G331" s="56" t="e">
        <f t="shared" si="32"/>
        <v>#DIV/0!</v>
      </c>
      <c r="H331" s="56">
        <f t="shared" si="33"/>
        <v>13558.589400000003</v>
      </c>
    </row>
    <row r="332" spans="1:8" ht="21" customHeight="1">
      <c r="A332" s="25" t="s">
        <v>1342</v>
      </c>
      <c r="B332" s="26" t="s">
        <v>559</v>
      </c>
      <c r="C332" s="121">
        <f>C333</f>
        <v>0</v>
      </c>
      <c r="D332" s="121">
        <f>D333</f>
        <v>0</v>
      </c>
      <c r="E332" s="121">
        <f>E333</f>
        <v>0</v>
      </c>
      <c r="F332" s="121">
        <f>F333</f>
        <v>2689598.97</v>
      </c>
      <c r="G332" s="54" t="e">
        <f t="shared" si="32"/>
        <v>#DIV/0!</v>
      </c>
      <c r="H332" s="54" t="e">
        <f t="shared" si="33"/>
        <v>#DIV/0!</v>
      </c>
    </row>
    <row r="333" spans="1:8" ht="18" customHeight="1">
      <c r="A333" s="25" t="s">
        <v>1343</v>
      </c>
      <c r="B333" s="26" t="s">
        <v>1344</v>
      </c>
      <c r="C333" s="121">
        <f>SUM(C334)</f>
        <v>0</v>
      </c>
      <c r="D333" s="121">
        <f>D334</f>
        <v>0</v>
      </c>
      <c r="E333" s="121">
        <f>E334</f>
        <v>0</v>
      </c>
      <c r="F333" s="121">
        <f>SUM(F334)</f>
        <v>2689598.97</v>
      </c>
      <c r="G333" s="54" t="e">
        <f t="shared" si="32"/>
        <v>#DIV/0!</v>
      </c>
      <c r="H333" s="54" t="e">
        <f t="shared" si="33"/>
        <v>#DIV/0!</v>
      </c>
    </row>
    <row r="334" spans="1:8" ht="15" customHeight="1">
      <c r="A334" s="18" t="s">
        <v>1345</v>
      </c>
      <c r="B334" s="19" t="s">
        <v>1346</v>
      </c>
      <c r="C334" s="122">
        <v>0</v>
      </c>
      <c r="D334" s="122"/>
      <c r="E334" s="122"/>
      <c r="F334" s="122">
        <v>2689598.97</v>
      </c>
      <c r="G334" s="54" t="e">
        <f t="shared" si="32"/>
        <v>#DIV/0!</v>
      </c>
      <c r="H334" s="54" t="e">
        <f t="shared" si="33"/>
        <v>#DIV/0!</v>
      </c>
    </row>
    <row r="335" spans="1:8" ht="21" customHeight="1">
      <c r="A335" s="25" t="s">
        <v>1206</v>
      </c>
      <c r="B335" s="158" t="s">
        <v>1347</v>
      </c>
      <c r="C335" s="121">
        <f>C336+C338</f>
        <v>0</v>
      </c>
      <c r="D335" s="121">
        <f>D336+D338</f>
        <v>20000</v>
      </c>
      <c r="E335" s="121">
        <f>E336+E338</f>
        <v>20000</v>
      </c>
      <c r="F335" s="121">
        <f>F336+F338</f>
        <v>22118.91</v>
      </c>
      <c r="G335" s="54" t="e">
        <f t="shared" si="32"/>
        <v>#DIV/0!</v>
      </c>
      <c r="H335" s="54">
        <f t="shared" si="33"/>
        <v>110.59455</v>
      </c>
    </row>
    <row r="336" spans="1:8" ht="33" customHeight="1">
      <c r="A336" s="25" t="s">
        <v>1207</v>
      </c>
      <c r="B336" s="142" t="s">
        <v>1348</v>
      </c>
      <c r="C336" s="121">
        <f>SUM(C337)</f>
        <v>0</v>
      </c>
      <c r="D336" s="121">
        <f>D337</f>
        <v>0</v>
      </c>
      <c r="E336" s="121">
        <f>E337</f>
        <v>0</v>
      </c>
      <c r="F336" s="121">
        <f>F337</f>
        <v>0</v>
      </c>
      <c r="G336" s="54" t="e">
        <f t="shared" si="32"/>
        <v>#DIV/0!</v>
      </c>
      <c r="H336" s="54" t="e">
        <f t="shared" si="33"/>
        <v>#DIV/0!</v>
      </c>
    </row>
    <row r="337" spans="1:8" ht="23.25" customHeight="1">
      <c r="A337" s="18" t="s">
        <v>1208</v>
      </c>
      <c r="B337" s="159" t="s">
        <v>1349</v>
      </c>
      <c r="C337" s="122">
        <v>0</v>
      </c>
      <c r="D337" s="122"/>
      <c r="E337" s="122"/>
      <c r="F337" s="122">
        <v>0</v>
      </c>
      <c r="G337" s="54" t="e">
        <f t="shared" si="32"/>
        <v>#DIV/0!</v>
      </c>
      <c r="H337" s="54" t="e">
        <f t="shared" si="33"/>
        <v>#DIV/0!</v>
      </c>
    </row>
    <row r="338" spans="1:8" ht="33" customHeight="1">
      <c r="A338" s="25" t="s">
        <v>1350</v>
      </c>
      <c r="B338" s="142" t="s">
        <v>1351</v>
      </c>
      <c r="C338" s="121">
        <f>C339</f>
        <v>0</v>
      </c>
      <c r="D338" s="121">
        <f>D339</f>
        <v>20000</v>
      </c>
      <c r="E338" s="121">
        <f>E339</f>
        <v>20000</v>
      </c>
      <c r="F338" s="121">
        <f>F339</f>
        <v>22118.91</v>
      </c>
      <c r="G338" s="54" t="e">
        <f t="shared" si="32"/>
        <v>#DIV/0!</v>
      </c>
      <c r="H338" s="54">
        <f t="shared" si="33"/>
        <v>110.59455</v>
      </c>
    </row>
    <row r="339" spans="1:8" ht="23.25" customHeight="1">
      <c r="A339" s="18" t="s">
        <v>1352</v>
      </c>
      <c r="B339" s="159" t="s">
        <v>1353</v>
      </c>
      <c r="C339" s="122">
        <v>0</v>
      </c>
      <c r="D339" s="122">
        <v>20000</v>
      </c>
      <c r="E339" s="122">
        <v>20000</v>
      </c>
      <c r="F339" s="122">
        <v>22118.91</v>
      </c>
      <c r="G339" s="54" t="e">
        <f t="shared" si="32"/>
        <v>#DIV/0!</v>
      </c>
      <c r="H339" s="54">
        <f t="shared" si="33"/>
        <v>110.59455</v>
      </c>
    </row>
    <row r="340" spans="1:8" ht="24" customHeight="1">
      <c r="A340" s="32"/>
      <c r="B340" s="28" t="s">
        <v>1354</v>
      </c>
      <c r="C340" s="120">
        <f>C330+C331</f>
        <v>15681250.9</v>
      </c>
      <c r="D340" s="21">
        <f>D330+D331</f>
        <v>36435350</v>
      </c>
      <c r="E340" s="21">
        <f>E330+E331</f>
        <v>36435350</v>
      </c>
      <c r="F340" s="120">
        <f>F330+F331</f>
        <v>14677470.450000001</v>
      </c>
      <c r="G340" s="56">
        <f t="shared" si="32"/>
        <v>93.59884963003813</v>
      </c>
      <c r="H340" s="56">
        <f t="shared" si="33"/>
        <v>40.28359944394661</v>
      </c>
    </row>
    <row r="341" ht="25.5" customHeight="1"/>
  </sheetData>
  <sheetProtection/>
  <mergeCells count="30">
    <mergeCell ref="A39:B39"/>
    <mergeCell ref="A33:B33"/>
    <mergeCell ref="G42:H42"/>
    <mergeCell ref="A35:B35"/>
    <mergeCell ref="A26:H26"/>
    <mergeCell ref="A28:B28"/>
    <mergeCell ref="F1:H1"/>
    <mergeCell ref="G13:H13"/>
    <mergeCell ref="A14:B14"/>
    <mergeCell ref="A5:H5"/>
    <mergeCell ref="A6:H6"/>
    <mergeCell ref="A19:H19"/>
    <mergeCell ref="A15:B15"/>
    <mergeCell ref="A18:B18"/>
    <mergeCell ref="G211:H211"/>
    <mergeCell ref="A32:B32"/>
    <mergeCell ref="A36:B36"/>
    <mergeCell ref="A37:B37"/>
    <mergeCell ref="A38:B38"/>
    <mergeCell ref="A7:E7"/>
    <mergeCell ref="A23:H23"/>
    <mergeCell ref="A25:H25"/>
    <mergeCell ref="A22:B22"/>
    <mergeCell ref="A24:B24"/>
    <mergeCell ref="A20:B20"/>
    <mergeCell ref="A21:B21"/>
    <mergeCell ref="A31:B31"/>
    <mergeCell ref="A16:B16"/>
    <mergeCell ref="A17:B17"/>
    <mergeCell ref="A27:B27"/>
  </mergeCells>
  <printOptions/>
  <pageMargins left="0.7480314960629921" right="0.3937007874015748" top="0.7480314960629921" bottom="0.5905511811023623" header="0.5118110236220472" footer="0.31496062992125984"/>
  <pageSetup fitToHeight="0" fitToWidth="1" horizontalDpi="180" verticalDpi="180" orientation="portrait" paperSize="9" scale="98" r:id="rId1"/>
  <headerFooter alignWithMargins="0">
    <oddFooter>&amp;C&amp;"Arial,Kurziv"&amp;7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="140" zoomScaleNormal="140" workbookViewId="0" topLeftCell="A28">
      <selection activeCell="C53" sqref="C53"/>
    </sheetView>
  </sheetViews>
  <sheetFormatPr defaultColWidth="9.140625" defaultRowHeight="12.75"/>
  <cols>
    <col min="1" max="1" width="8.00390625" style="2" customWidth="1"/>
    <col min="2" max="2" width="34.7109375" style="2" customWidth="1"/>
    <col min="3" max="3" width="10.00390625" style="149" customWidth="1"/>
    <col min="4" max="5" width="8.7109375" style="2" customWidth="1"/>
    <col min="6" max="6" width="10.140625" style="2" customWidth="1"/>
    <col min="7" max="7" width="5.57421875" style="50" customWidth="1"/>
    <col min="8" max="8" width="6.421875" style="50" customWidth="1"/>
    <col min="9" max="16384" width="9.140625" style="2" customWidth="1"/>
  </cols>
  <sheetData>
    <row r="1" spans="1:2" ht="51.75" customHeight="1">
      <c r="A1" s="103" t="s">
        <v>901</v>
      </c>
      <c r="B1" s="12"/>
    </row>
    <row r="2" spans="3:8" ht="22.5" customHeight="1">
      <c r="C2" s="152"/>
      <c r="D2" s="8"/>
      <c r="E2" s="8"/>
      <c r="F2" s="8"/>
      <c r="G2" s="174"/>
      <c r="H2" s="174"/>
    </row>
    <row r="3" spans="1:8" ht="30" customHeight="1">
      <c r="A3" s="92" t="s">
        <v>805</v>
      </c>
      <c r="B3" s="92" t="s">
        <v>806</v>
      </c>
      <c r="C3" s="153" t="s">
        <v>1152</v>
      </c>
      <c r="D3" s="48" t="s">
        <v>1337</v>
      </c>
      <c r="E3" s="48" t="s">
        <v>1338</v>
      </c>
      <c r="F3" s="48" t="s">
        <v>1339</v>
      </c>
      <c r="G3" s="55" t="s">
        <v>803</v>
      </c>
      <c r="H3" s="55" t="s">
        <v>804</v>
      </c>
    </row>
    <row r="4" spans="1:8" s="50" customFormat="1" ht="9.75" customHeight="1">
      <c r="A4" s="97">
        <v>1</v>
      </c>
      <c r="B4" s="97">
        <v>2</v>
      </c>
      <c r="C4" s="154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98" t="s">
        <v>807</v>
      </c>
      <c r="B5" s="99" t="s">
        <v>808</v>
      </c>
      <c r="C5" s="122">
        <v>5863405.45</v>
      </c>
      <c r="D5" s="20">
        <v>17695100</v>
      </c>
      <c r="E5" s="20">
        <v>17695100</v>
      </c>
      <c r="F5" s="122">
        <v>5919707.02</v>
      </c>
      <c r="G5" s="54">
        <f>F5/C5*100</f>
        <v>100.9602196279979</v>
      </c>
      <c r="H5" s="54">
        <f aca="true" t="shared" si="0" ref="H5:H27">F5/E5*100</f>
        <v>33.45393368785709</v>
      </c>
    </row>
    <row r="6" spans="1:8" ht="18" customHeight="1">
      <c r="A6" s="98" t="s">
        <v>1222</v>
      </c>
      <c r="B6" s="99" t="s">
        <v>809</v>
      </c>
      <c r="C6" s="122">
        <v>200970.65</v>
      </c>
      <c r="D6" s="20">
        <f>D7+D8+D9</f>
        <v>2765350</v>
      </c>
      <c r="E6" s="20">
        <f>E7+E8+E9</f>
        <v>2765350</v>
      </c>
      <c r="F6" s="122">
        <f>F7+F8+F9</f>
        <v>558677.09</v>
      </c>
      <c r="G6" s="54">
        <f>F6/C6*100</f>
        <v>277.98939297852695</v>
      </c>
      <c r="H6" s="54">
        <f t="shared" si="0"/>
        <v>20.202762398973004</v>
      </c>
    </row>
    <row r="7" spans="1:8" ht="18" customHeight="1">
      <c r="A7" s="98" t="s">
        <v>810</v>
      </c>
      <c r="B7" s="99" t="s">
        <v>1229</v>
      </c>
      <c r="C7" s="122"/>
      <c r="D7" s="20">
        <v>2743000</v>
      </c>
      <c r="E7" s="20">
        <v>2743000</v>
      </c>
      <c r="F7" s="122">
        <v>551576.71</v>
      </c>
      <c r="G7" s="54"/>
      <c r="H7" s="54">
        <f>F7/E7*100</f>
        <v>20.10852023332118</v>
      </c>
    </row>
    <row r="8" spans="1:8" ht="18" customHeight="1">
      <c r="A8" s="98" t="s">
        <v>134</v>
      </c>
      <c r="B8" s="99" t="s">
        <v>1226</v>
      </c>
      <c r="C8" s="122"/>
      <c r="D8" s="20">
        <v>8100</v>
      </c>
      <c r="E8" s="20">
        <v>8100</v>
      </c>
      <c r="F8" s="122">
        <v>8.36</v>
      </c>
      <c r="G8" s="54"/>
      <c r="H8" s="54">
        <f t="shared" si="0"/>
        <v>0.10320987654320987</v>
      </c>
    </row>
    <row r="9" spans="1:8" ht="18" customHeight="1">
      <c r="A9" s="98" t="s">
        <v>1237</v>
      </c>
      <c r="B9" s="99" t="s">
        <v>1227</v>
      </c>
      <c r="C9" s="122"/>
      <c r="D9" s="20">
        <v>14250</v>
      </c>
      <c r="E9" s="20">
        <v>14250</v>
      </c>
      <c r="F9" s="122">
        <v>7092.02</v>
      </c>
      <c r="G9" s="54"/>
      <c r="H9" s="54">
        <f t="shared" si="0"/>
        <v>49.76856140350878</v>
      </c>
    </row>
    <row r="10" spans="1:8" ht="18" customHeight="1">
      <c r="A10" s="98" t="s">
        <v>1223</v>
      </c>
      <c r="B10" s="99" t="s">
        <v>811</v>
      </c>
      <c r="C10" s="122">
        <v>2332953.45</v>
      </c>
      <c r="D10" s="20">
        <f>D11+D12</f>
        <v>6242000</v>
      </c>
      <c r="E10" s="20">
        <f>E11+E12</f>
        <v>6242000</v>
      </c>
      <c r="F10" s="122">
        <f>F11+F12</f>
        <v>2070559.05</v>
      </c>
      <c r="G10" s="54">
        <f>F10/C10*100</f>
        <v>88.75269457262424</v>
      </c>
      <c r="H10" s="54">
        <f t="shared" si="0"/>
        <v>33.17140419737264</v>
      </c>
    </row>
    <row r="11" spans="1:8" ht="18" customHeight="1">
      <c r="A11" s="98" t="s">
        <v>1238</v>
      </c>
      <c r="B11" s="99" t="s">
        <v>1228</v>
      </c>
      <c r="C11" s="122"/>
      <c r="D11" s="20">
        <v>5482000</v>
      </c>
      <c r="E11" s="20">
        <v>5482000</v>
      </c>
      <c r="F11" s="122">
        <v>1663656.05</v>
      </c>
      <c r="G11" s="54"/>
      <c r="H11" s="54">
        <f t="shared" si="0"/>
        <v>30.347611273257936</v>
      </c>
    </row>
    <row r="12" spans="1:8" ht="18" customHeight="1">
      <c r="A12" s="98" t="s">
        <v>1239</v>
      </c>
      <c r="B12" s="99" t="s">
        <v>1230</v>
      </c>
      <c r="C12" s="122"/>
      <c r="D12" s="20">
        <v>760000</v>
      </c>
      <c r="E12" s="20">
        <v>760000</v>
      </c>
      <c r="F12" s="122">
        <v>406903</v>
      </c>
      <c r="G12" s="54"/>
      <c r="H12" s="54">
        <f t="shared" si="0"/>
        <v>53.53986842105263</v>
      </c>
    </row>
    <row r="13" spans="1:8" ht="18" customHeight="1">
      <c r="A13" s="98" t="s">
        <v>1224</v>
      </c>
      <c r="B13" s="99" t="s">
        <v>812</v>
      </c>
      <c r="C13" s="122">
        <v>2686454.48</v>
      </c>
      <c r="D13" s="20">
        <f>D14+D15+D16</f>
        <v>4445000</v>
      </c>
      <c r="E13" s="20">
        <f>E14+E15+E16</f>
        <v>4445000</v>
      </c>
      <c r="F13" s="122">
        <f>F14+F15+F16</f>
        <v>515289.02</v>
      </c>
      <c r="G13" s="54">
        <f>F13/C13*100</f>
        <v>19.181006930740924</v>
      </c>
      <c r="H13" s="54">
        <f t="shared" si="0"/>
        <v>11.592553880764905</v>
      </c>
    </row>
    <row r="14" spans="1:8" ht="18" customHeight="1">
      <c r="A14" s="98" t="s">
        <v>813</v>
      </c>
      <c r="B14" s="99" t="s">
        <v>1231</v>
      </c>
      <c r="C14" s="122"/>
      <c r="D14" s="20">
        <v>4373000</v>
      </c>
      <c r="E14" s="20">
        <v>4373000</v>
      </c>
      <c r="F14" s="122">
        <v>462309.02</v>
      </c>
      <c r="G14" s="54"/>
      <c r="H14" s="54">
        <f t="shared" si="0"/>
        <v>10.571896181111367</v>
      </c>
    </row>
    <row r="15" spans="1:8" ht="18" customHeight="1">
      <c r="A15" s="98" t="s">
        <v>1240</v>
      </c>
      <c r="B15" s="99" t="s">
        <v>1232</v>
      </c>
      <c r="C15" s="122"/>
      <c r="D15" s="20">
        <v>12000</v>
      </c>
      <c r="E15" s="20">
        <v>12000</v>
      </c>
      <c r="F15" s="122">
        <v>4980</v>
      </c>
      <c r="G15" s="54"/>
      <c r="H15" s="54">
        <f t="shared" si="0"/>
        <v>41.5</v>
      </c>
    </row>
    <row r="16" spans="1:8" ht="18" customHeight="1">
      <c r="A16" s="98" t="s">
        <v>1241</v>
      </c>
      <c r="B16" s="99" t="s">
        <v>1233</v>
      </c>
      <c r="C16" s="122"/>
      <c r="D16" s="20">
        <v>60000</v>
      </c>
      <c r="E16" s="20">
        <v>60000</v>
      </c>
      <c r="F16" s="122">
        <v>48000</v>
      </c>
      <c r="G16" s="54"/>
      <c r="H16" s="54">
        <f t="shared" si="0"/>
        <v>80</v>
      </c>
    </row>
    <row r="17" spans="1:8" ht="18" customHeight="1">
      <c r="A17" s="98" t="s">
        <v>1225</v>
      </c>
      <c r="B17" s="99" t="s">
        <v>814</v>
      </c>
      <c r="C17" s="122">
        <v>558955.26</v>
      </c>
      <c r="D17" s="20">
        <f>D18+D19+D20</f>
        <v>354350</v>
      </c>
      <c r="E17" s="20">
        <f>E18+E19+E20</f>
        <v>354350</v>
      </c>
      <c r="F17" s="122">
        <f>F18+F19+F20</f>
        <v>398</v>
      </c>
      <c r="G17" s="54">
        <f>F17/C17*100</f>
        <v>0.0712042677619672</v>
      </c>
      <c r="H17" s="54">
        <f t="shared" si="0"/>
        <v>0.11231832933540287</v>
      </c>
    </row>
    <row r="18" spans="1:8" ht="18" customHeight="1">
      <c r="A18" s="98" t="s">
        <v>815</v>
      </c>
      <c r="B18" s="99" t="s">
        <v>1234</v>
      </c>
      <c r="C18" s="122"/>
      <c r="D18" s="20">
        <v>0</v>
      </c>
      <c r="E18" s="20">
        <v>0</v>
      </c>
      <c r="F18" s="122">
        <v>0</v>
      </c>
      <c r="G18" s="54"/>
      <c r="H18" s="54" t="e">
        <f t="shared" si="0"/>
        <v>#DIV/0!</v>
      </c>
    </row>
    <row r="19" spans="1:8" ht="18" customHeight="1">
      <c r="A19" s="98" t="s">
        <v>1242</v>
      </c>
      <c r="B19" s="99" t="s">
        <v>1235</v>
      </c>
      <c r="C19" s="122"/>
      <c r="D19" s="20">
        <v>10000</v>
      </c>
      <c r="E19" s="20">
        <v>10000</v>
      </c>
      <c r="F19" s="122">
        <v>0</v>
      </c>
      <c r="G19" s="54"/>
      <c r="H19" s="54">
        <f t="shared" si="0"/>
        <v>0</v>
      </c>
    </row>
    <row r="20" spans="1:8" ht="18" customHeight="1">
      <c r="A20" s="98" t="s">
        <v>1243</v>
      </c>
      <c r="B20" s="99" t="s">
        <v>1236</v>
      </c>
      <c r="C20" s="122"/>
      <c r="D20" s="20">
        <v>344350</v>
      </c>
      <c r="E20" s="20">
        <v>344350</v>
      </c>
      <c r="F20" s="122">
        <v>398</v>
      </c>
      <c r="G20" s="54"/>
      <c r="H20" s="54">
        <f t="shared" si="0"/>
        <v>0.11558007840859591</v>
      </c>
    </row>
    <row r="21" spans="1:8" ht="21" customHeight="1">
      <c r="A21" s="98" t="s">
        <v>1356</v>
      </c>
      <c r="B21" s="160" t="s">
        <v>816</v>
      </c>
      <c r="C21" s="122">
        <v>106443.48</v>
      </c>
      <c r="D21" s="20">
        <f>D22+D23</f>
        <v>8000</v>
      </c>
      <c r="E21" s="20">
        <f>E22+E23</f>
        <v>8000</v>
      </c>
      <c r="F21" s="122">
        <f>F22+F23</f>
        <v>2193740.54</v>
      </c>
      <c r="G21" s="54">
        <f>F21/C21*100</f>
        <v>2060.944024002222</v>
      </c>
      <c r="H21" s="54">
        <f t="shared" si="0"/>
        <v>27421.756750000004</v>
      </c>
    </row>
    <row r="22" spans="1:8" ht="21.75" customHeight="1">
      <c r="A22" s="98" t="s">
        <v>1204</v>
      </c>
      <c r="B22" s="160" t="s">
        <v>1357</v>
      </c>
      <c r="C22" s="122"/>
      <c r="D22" s="20">
        <v>8000</v>
      </c>
      <c r="E22" s="20">
        <v>8000</v>
      </c>
      <c r="F22" s="122">
        <v>93162.54</v>
      </c>
      <c r="G22" s="54" t="e">
        <f>F22/C22*100</f>
        <v>#DIV/0!</v>
      </c>
      <c r="H22" s="54">
        <f>F22/E22*100</f>
        <v>1164.5317499999999</v>
      </c>
    </row>
    <row r="23" spans="1:8" ht="21.75" customHeight="1">
      <c r="A23" s="98" t="s">
        <v>1358</v>
      </c>
      <c r="B23" s="160" t="s">
        <v>1359</v>
      </c>
      <c r="C23" s="122"/>
      <c r="D23" s="20">
        <v>0</v>
      </c>
      <c r="E23" s="20">
        <f>'TABLICA 1-3'!E185</f>
        <v>0</v>
      </c>
      <c r="F23" s="122">
        <v>2100578</v>
      </c>
      <c r="G23" s="54" t="e">
        <f>F23/C23*100</f>
        <v>#DIV/0!</v>
      </c>
      <c r="H23" s="54" t="e">
        <f>F23/E23*100</f>
        <v>#DIV/0!</v>
      </c>
    </row>
    <row r="24" spans="1:8" ht="18" customHeight="1">
      <c r="A24" s="98" t="s">
        <v>1246</v>
      </c>
      <c r="B24" s="99" t="s">
        <v>1205</v>
      </c>
      <c r="C24" s="122">
        <v>0</v>
      </c>
      <c r="D24" s="20">
        <f>D25+D26</f>
        <v>2705550</v>
      </c>
      <c r="E24" s="20">
        <f>E25+E26</f>
        <v>2705550</v>
      </c>
      <c r="F24" s="122">
        <f>F25+F26</f>
        <v>0</v>
      </c>
      <c r="G24" s="54" t="e">
        <f>F24/C24*100</f>
        <v>#DIV/0!</v>
      </c>
      <c r="H24" s="54">
        <f t="shared" si="0"/>
        <v>0</v>
      </c>
    </row>
    <row r="25" spans="1:8" ht="18" customHeight="1">
      <c r="A25" s="98" t="s">
        <v>1203</v>
      </c>
      <c r="B25" s="99" t="s">
        <v>1249</v>
      </c>
      <c r="C25" s="122">
        <v>306987.62</v>
      </c>
      <c r="D25" s="20">
        <v>2705550</v>
      </c>
      <c r="E25" s="20">
        <v>2705550</v>
      </c>
      <c r="F25" s="122">
        <v>0</v>
      </c>
      <c r="G25" s="54"/>
      <c r="H25" s="54">
        <f>F25/E25*100</f>
        <v>0</v>
      </c>
    </row>
    <row r="26" spans="1:8" ht="18" customHeight="1">
      <c r="A26" s="98" t="s">
        <v>1247</v>
      </c>
      <c r="B26" s="99" t="s">
        <v>1248</v>
      </c>
      <c r="C26" s="122">
        <v>0</v>
      </c>
      <c r="D26" s="20">
        <v>0</v>
      </c>
      <c r="E26" s="20">
        <v>0</v>
      </c>
      <c r="F26" s="122">
        <v>0</v>
      </c>
      <c r="G26" s="54"/>
      <c r="H26" s="54" t="e">
        <f>F26/E26*100</f>
        <v>#DIV/0!</v>
      </c>
    </row>
    <row r="27" spans="1:8" ht="30" customHeight="1">
      <c r="A27" s="199" t="s">
        <v>817</v>
      </c>
      <c r="B27" s="200"/>
      <c r="C27" s="120">
        <f>SUM(C5:C26)</f>
        <v>12056170.39</v>
      </c>
      <c r="D27" s="21">
        <f>D5+D6+D10+D13+D17+D21+D24</f>
        <v>34215350</v>
      </c>
      <c r="E27" s="21">
        <f>E5+E6+E10+E13+E17+E21+E24</f>
        <v>34215350</v>
      </c>
      <c r="F27" s="120">
        <f>F5+F6+F10+F13+F17+F21+F24</f>
        <v>11258370.719999999</v>
      </c>
      <c r="G27" s="56">
        <f>F27/C27*100</f>
        <v>93.38264437053961</v>
      </c>
      <c r="H27" s="56">
        <f t="shared" si="0"/>
        <v>32.9044441164565</v>
      </c>
    </row>
    <row r="28" ht="180" customHeight="1"/>
    <row r="29" spans="1:2" ht="28.5" customHeight="1">
      <c r="A29" s="103" t="s">
        <v>902</v>
      </c>
      <c r="B29" s="12"/>
    </row>
    <row r="30" spans="3:8" ht="22.5" customHeight="1">
      <c r="C30" s="152"/>
      <c r="D30" s="8"/>
      <c r="E30" s="8"/>
      <c r="F30" s="8"/>
      <c r="G30" s="174"/>
      <c r="H30" s="174"/>
    </row>
    <row r="31" spans="1:8" ht="30" customHeight="1">
      <c r="A31" s="92" t="s">
        <v>805</v>
      </c>
      <c r="B31" s="92" t="s">
        <v>806</v>
      </c>
      <c r="C31" s="153" t="s">
        <v>1152</v>
      </c>
      <c r="D31" s="48" t="s">
        <v>1337</v>
      </c>
      <c r="E31" s="48" t="s">
        <v>1338</v>
      </c>
      <c r="F31" s="48" t="s">
        <v>1339</v>
      </c>
      <c r="G31" s="55" t="s">
        <v>803</v>
      </c>
      <c r="H31" s="55" t="s">
        <v>804</v>
      </c>
    </row>
    <row r="32" spans="1:8" s="50" customFormat="1" ht="9.75" customHeight="1">
      <c r="A32" s="97">
        <v>1</v>
      </c>
      <c r="B32" s="97">
        <v>2</v>
      </c>
      <c r="C32" s="154">
        <v>3</v>
      </c>
      <c r="D32" s="55">
        <v>4</v>
      </c>
      <c r="E32" s="55">
        <v>5</v>
      </c>
      <c r="F32" s="55">
        <v>6</v>
      </c>
      <c r="G32" s="55">
        <v>7</v>
      </c>
      <c r="H32" s="55">
        <v>8</v>
      </c>
    </row>
    <row r="33" spans="1:8" ht="18" customHeight="1">
      <c r="A33" s="98" t="s">
        <v>807</v>
      </c>
      <c r="B33" s="99" t="s">
        <v>808</v>
      </c>
      <c r="C33" s="122">
        <v>10338454.4</v>
      </c>
      <c r="D33" s="20">
        <v>17795100</v>
      </c>
      <c r="E33" s="20">
        <v>17795100</v>
      </c>
      <c r="F33" s="122">
        <v>7167970.04</v>
      </c>
      <c r="G33" s="54">
        <f>F33/C33*100</f>
        <v>69.33309141451551</v>
      </c>
      <c r="H33" s="54">
        <f aca="true" t="shared" si="1" ref="H33:H53">F33/E33*100</f>
        <v>40.28058308185961</v>
      </c>
    </row>
    <row r="34" spans="1:8" ht="18" customHeight="1">
      <c r="A34" s="98" t="s">
        <v>1222</v>
      </c>
      <c r="B34" s="99" t="s">
        <v>809</v>
      </c>
      <c r="C34" s="122">
        <v>200400.97</v>
      </c>
      <c r="D34" s="20">
        <f>D35+D36+D37</f>
        <v>4785350</v>
      </c>
      <c r="E34" s="20">
        <f>E35+E36+E37</f>
        <v>4785350</v>
      </c>
      <c r="F34" s="122">
        <f>F35+F36+F37</f>
        <v>2811537.46</v>
      </c>
      <c r="G34" s="54">
        <f>F34/C34*100</f>
        <v>1402.9560136360617</v>
      </c>
      <c r="H34" s="54">
        <f t="shared" si="1"/>
        <v>58.753016184814065</v>
      </c>
    </row>
    <row r="35" spans="1:8" ht="18" customHeight="1">
      <c r="A35" s="98" t="s">
        <v>810</v>
      </c>
      <c r="B35" s="99" t="s">
        <v>1229</v>
      </c>
      <c r="C35" s="122">
        <v>0</v>
      </c>
      <c r="D35" s="20">
        <v>4763000</v>
      </c>
      <c r="E35" s="20">
        <v>4763000</v>
      </c>
      <c r="F35" s="122">
        <v>2804437.08</v>
      </c>
      <c r="G35" s="54"/>
      <c r="H35" s="54">
        <f t="shared" si="1"/>
        <v>58.879636363636365</v>
      </c>
    </row>
    <row r="36" spans="1:8" ht="18" customHeight="1">
      <c r="A36" s="98" t="s">
        <v>134</v>
      </c>
      <c r="B36" s="99" t="s">
        <v>1226</v>
      </c>
      <c r="C36" s="122">
        <v>0</v>
      </c>
      <c r="D36" s="20">
        <v>8100</v>
      </c>
      <c r="E36" s="20">
        <v>8100</v>
      </c>
      <c r="F36" s="122">
        <v>8.36</v>
      </c>
      <c r="G36" s="54"/>
      <c r="H36" s="54">
        <f t="shared" si="1"/>
        <v>0.10320987654320987</v>
      </c>
    </row>
    <row r="37" spans="1:8" ht="18" customHeight="1">
      <c r="A37" s="98" t="s">
        <v>1237</v>
      </c>
      <c r="B37" s="99" t="s">
        <v>1227</v>
      </c>
      <c r="C37" s="122">
        <v>0</v>
      </c>
      <c r="D37" s="20">
        <v>14250</v>
      </c>
      <c r="E37" s="20">
        <v>14250</v>
      </c>
      <c r="F37" s="122">
        <v>7092.02</v>
      </c>
      <c r="G37" s="54"/>
      <c r="H37" s="54">
        <f t="shared" si="1"/>
        <v>49.76856140350878</v>
      </c>
    </row>
    <row r="38" spans="1:8" ht="18" customHeight="1">
      <c r="A38" s="98" t="s">
        <v>1223</v>
      </c>
      <c r="B38" s="99" t="s">
        <v>811</v>
      </c>
      <c r="C38" s="122">
        <v>2309296.1</v>
      </c>
      <c r="D38" s="20">
        <f>D39+D40</f>
        <v>6342000</v>
      </c>
      <c r="E38" s="20">
        <f>E39+E40</f>
        <v>6342000</v>
      </c>
      <c r="F38" s="122">
        <f>F39+F40</f>
        <v>1714867.98</v>
      </c>
      <c r="G38" s="54">
        <f>F38/C38*100</f>
        <v>74.25933729329903</v>
      </c>
      <c r="H38" s="54">
        <f t="shared" si="1"/>
        <v>27.039860927152315</v>
      </c>
    </row>
    <row r="39" spans="1:8" ht="18" customHeight="1">
      <c r="A39" s="98" t="s">
        <v>1238</v>
      </c>
      <c r="B39" s="99" t="s">
        <v>1228</v>
      </c>
      <c r="C39" s="122">
        <v>0</v>
      </c>
      <c r="D39" s="20">
        <v>5482000</v>
      </c>
      <c r="E39" s="20">
        <v>5482000</v>
      </c>
      <c r="F39" s="122">
        <v>1337718.8</v>
      </c>
      <c r="G39" s="54"/>
      <c r="H39" s="54">
        <f t="shared" si="1"/>
        <v>24.402021160160526</v>
      </c>
    </row>
    <row r="40" spans="1:8" ht="18" customHeight="1">
      <c r="A40" s="98" t="s">
        <v>1239</v>
      </c>
      <c r="B40" s="99" t="s">
        <v>1244</v>
      </c>
      <c r="C40" s="122">
        <v>0</v>
      </c>
      <c r="D40" s="20">
        <v>860000</v>
      </c>
      <c r="E40" s="20">
        <v>860000</v>
      </c>
      <c r="F40" s="122">
        <v>377149.18</v>
      </c>
      <c r="G40" s="54"/>
      <c r="H40" s="54">
        <f t="shared" si="1"/>
        <v>43.85455581395349</v>
      </c>
    </row>
    <row r="41" spans="1:8" ht="18" customHeight="1">
      <c r="A41" s="98" t="s">
        <v>1224</v>
      </c>
      <c r="B41" s="99" t="s">
        <v>812</v>
      </c>
      <c r="C41" s="122">
        <v>2558818.64</v>
      </c>
      <c r="D41" s="20">
        <f>D42+D43+D44</f>
        <v>4445000</v>
      </c>
      <c r="E41" s="20">
        <f>E42+E43+E44</f>
        <v>4445000</v>
      </c>
      <c r="F41" s="122">
        <f>F42+F43+F44</f>
        <v>320777.65</v>
      </c>
      <c r="G41" s="54">
        <f>F41/C41*100</f>
        <v>12.536162000133</v>
      </c>
      <c r="H41" s="54">
        <f t="shared" si="1"/>
        <v>7.216595050618674</v>
      </c>
    </row>
    <row r="42" spans="1:8" ht="18" customHeight="1">
      <c r="A42" s="98" t="s">
        <v>813</v>
      </c>
      <c r="B42" s="99" t="s">
        <v>1231</v>
      </c>
      <c r="C42" s="122">
        <v>0</v>
      </c>
      <c r="D42" s="20">
        <v>4373000</v>
      </c>
      <c r="E42" s="20">
        <v>4373000</v>
      </c>
      <c r="F42" s="122">
        <v>285295.5</v>
      </c>
      <c r="G42" s="54"/>
      <c r="H42" s="54">
        <f t="shared" si="1"/>
        <v>6.524022410244683</v>
      </c>
    </row>
    <row r="43" spans="1:8" ht="18" customHeight="1">
      <c r="A43" s="98" t="s">
        <v>1240</v>
      </c>
      <c r="B43" s="99" t="s">
        <v>1232</v>
      </c>
      <c r="C43" s="122">
        <v>0</v>
      </c>
      <c r="D43" s="20">
        <v>12000</v>
      </c>
      <c r="E43" s="20">
        <v>12000</v>
      </c>
      <c r="F43" s="122">
        <v>4980</v>
      </c>
      <c r="G43" s="54"/>
      <c r="H43" s="54">
        <f t="shared" si="1"/>
        <v>41.5</v>
      </c>
    </row>
    <row r="44" spans="1:8" ht="18" customHeight="1">
      <c r="A44" s="98" t="s">
        <v>1241</v>
      </c>
      <c r="B44" s="99" t="s">
        <v>1245</v>
      </c>
      <c r="C44" s="122">
        <v>0</v>
      </c>
      <c r="D44" s="20">
        <v>60000</v>
      </c>
      <c r="E44" s="20">
        <v>60000</v>
      </c>
      <c r="F44" s="122">
        <v>30502.15</v>
      </c>
      <c r="G44" s="54"/>
      <c r="H44" s="54">
        <f t="shared" si="1"/>
        <v>50.83691666666667</v>
      </c>
    </row>
    <row r="45" spans="1:8" ht="18" customHeight="1">
      <c r="A45" s="98" t="s">
        <v>1225</v>
      </c>
      <c r="B45" s="99" t="s">
        <v>814</v>
      </c>
      <c r="C45" s="122">
        <v>167837.31</v>
      </c>
      <c r="D45" s="20">
        <f>D46+D47+D48</f>
        <v>354350</v>
      </c>
      <c r="E45" s="20">
        <f>E46+E47+E48</f>
        <v>354350</v>
      </c>
      <c r="F45" s="122">
        <f>F46+F47+F48</f>
        <v>63803.25</v>
      </c>
      <c r="G45" s="54">
        <f>F45/C45*100</f>
        <v>38.01493839480626</v>
      </c>
      <c r="H45" s="54">
        <f t="shared" si="1"/>
        <v>18.005714688866938</v>
      </c>
    </row>
    <row r="46" spans="1:8" ht="18" customHeight="1">
      <c r="A46" s="98" t="s">
        <v>815</v>
      </c>
      <c r="B46" s="99" t="s">
        <v>1234</v>
      </c>
      <c r="C46" s="122">
        <v>0</v>
      </c>
      <c r="D46" s="20">
        <v>0</v>
      </c>
      <c r="E46" s="20">
        <v>0</v>
      </c>
      <c r="F46" s="122">
        <v>0</v>
      </c>
      <c r="G46" s="54"/>
      <c r="H46" s="54" t="e">
        <f t="shared" si="1"/>
        <v>#DIV/0!</v>
      </c>
    </row>
    <row r="47" spans="1:8" ht="18" customHeight="1">
      <c r="A47" s="98" t="s">
        <v>1242</v>
      </c>
      <c r="B47" s="99" t="s">
        <v>1235</v>
      </c>
      <c r="C47" s="122">
        <v>0</v>
      </c>
      <c r="D47" s="20">
        <v>10000</v>
      </c>
      <c r="E47" s="20">
        <v>10000</v>
      </c>
      <c r="F47" s="122">
        <v>0</v>
      </c>
      <c r="G47" s="54"/>
      <c r="H47" s="54">
        <f t="shared" si="1"/>
        <v>0</v>
      </c>
    </row>
    <row r="48" spans="1:8" ht="18" customHeight="1">
      <c r="A48" s="98" t="s">
        <v>1243</v>
      </c>
      <c r="B48" s="99" t="s">
        <v>1236</v>
      </c>
      <c r="C48" s="122">
        <v>0</v>
      </c>
      <c r="D48" s="20">
        <v>344350</v>
      </c>
      <c r="E48" s="20">
        <v>344350</v>
      </c>
      <c r="F48" s="122">
        <v>63803.25</v>
      </c>
      <c r="G48" s="54"/>
      <c r="H48" s="54">
        <f t="shared" si="1"/>
        <v>18.528604617395093</v>
      </c>
    </row>
    <row r="49" spans="1:8" ht="18" customHeight="1">
      <c r="A49" s="98" t="s">
        <v>1204</v>
      </c>
      <c r="B49" s="99" t="s">
        <v>816</v>
      </c>
      <c r="C49" s="122">
        <v>106443.48</v>
      </c>
      <c r="D49" s="20">
        <v>8000</v>
      </c>
      <c r="E49" s="20">
        <v>8000</v>
      </c>
      <c r="F49" s="122">
        <v>2598514.07</v>
      </c>
      <c r="G49" s="54">
        <f>F49/C49*100</f>
        <v>2441.214877604528</v>
      </c>
      <c r="H49" s="54">
        <f t="shared" si="1"/>
        <v>32481.425874999997</v>
      </c>
    </row>
    <row r="50" spans="1:8" ht="18" customHeight="1">
      <c r="A50" s="98" t="s">
        <v>1246</v>
      </c>
      <c r="B50" s="99" t="s">
        <v>1205</v>
      </c>
      <c r="C50" s="122">
        <v>0</v>
      </c>
      <c r="D50" s="20">
        <f>D51+D52</f>
        <v>2705550</v>
      </c>
      <c r="E50" s="20">
        <f>E51+E52</f>
        <v>2705550</v>
      </c>
      <c r="F50" s="122">
        <v>0</v>
      </c>
      <c r="G50" s="54" t="e">
        <f>F50/C50*100</f>
        <v>#DIV/0!</v>
      </c>
      <c r="H50" s="54">
        <f t="shared" si="1"/>
        <v>0</v>
      </c>
    </row>
    <row r="51" spans="1:8" ht="18" customHeight="1">
      <c r="A51" s="98" t="s">
        <v>1203</v>
      </c>
      <c r="B51" s="99" t="s">
        <v>1249</v>
      </c>
      <c r="C51" s="122">
        <v>0</v>
      </c>
      <c r="D51" s="20">
        <v>2705550</v>
      </c>
      <c r="E51" s="20">
        <v>2705550</v>
      </c>
      <c r="F51" s="122">
        <v>0</v>
      </c>
      <c r="G51" s="54"/>
      <c r="H51" s="54">
        <f>F51/E51*100</f>
        <v>0</v>
      </c>
    </row>
    <row r="52" spans="1:8" ht="18" customHeight="1">
      <c r="A52" s="98" t="s">
        <v>1247</v>
      </c>
      <c r="B52" s="99" t="s">
        <v>1248</v>
      </c>
      <c r="C52" s="122">
        <v>0</v>
      </c>
      <c r="D52" s="20">
        <v>0</v>
      </c>
      <c r="E52" s="20">
        <v>0</v>
      </c>
      <c r="F52" s="122">
        <v>0</v>
      </c>
      <c r="G52" s="54"/>
      <c r="H52" s="54" t="e">
        <f>F52/E52*100</f>
        <v>#DIV/0!</v>
      </c>
    </row>
    <row r="53" spans="1:8" ht="30" customHeight="1">
      <c r="A53" s="199" t="s">
        <v>818</v>
      </c>
      <c r="B53" s="200"/>
      <c r="C53" s="120">
        <f>SUM(C33:C50)</f>
        <v>15681250.900000002</v>
      </c>
      <c r="D53" s="21">
        <f>D33+D34+D38+D41+D45+D49+D50</f>
        <v>36435350</v>
      </c>
      <c r="E53" s="21">
        <f>E33+E34+E38+E41+E45+E49+E50</f>
        <v>36435350</v>
      </c>
      <c r="F53" s="120">
        <f>F33+F34+F38+F41+F45+F49+F50</f>
        <v>14677470.450000001</v>
      </c>
      <c r="G53" s="56">
        <f>F53/C53*100</f>
        <v>93.59884963003812</v>
      </c>
      <c r="H53" s="56">
        <f t="shared" si="1"/>
        <v>40.28359944394661</v>
      </c>
    </row>
    <row r="54" ht="99" customHeight="1"/>
    <row r="55" ht="54" customHeight="1"/>
    <row r="56" ht="72.75" customHeight="1"/>
    <row r="57" ht="95.25" customHeight="1"/>
    <row r="58" ht="25.5" customHeight="1"/>
  </sheetData>
  <sheetProtection/>
  <mergeCells count="4">
    <mergeCell ref="G2:H2"/>
    <mergeCell ref="A27:B27"/>
    <mergeCell ref="G30:H30"/>
    <mergeCell ref="A53:B53"/>
  </mergeCells>
  <printOptions/>
  <pageMargins left="0.7480314960629921" right="0.3937007874015748" top="0.9448818897637796" bottom="0.5905511811023623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140" zoomScaleNormal="140" workbookViewId="0" topLeftCell="A34">
      <selection activeCell="F33" sqref="F33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3" width="10.00390625" style="149" customWidth="1"/>
    <col min="4" max="5" width="8.57421875" style="2" customWidth="1"/>
    <col min="6" max="6" width="10.421875" style="2" customWidth="1"/>
    <col min="7" max="7" width="6.00390625" style="50" customWidth="1"/>
    <col min="8" max="8" width="5.421875" style="50" customWidth="1"/>
    <col min="9" max="16384" width="9.140625" style="2" customWidth="1"/>
  </cols>
  <sheetData>
    <row r="1" spans="1:2" ht="22.5" customHeight="1">
      <c r="A1" s="103" t="s">
        <v>903</v>
      </c>
      <c r="B1" s="12"/>
    </row>
    <row r="2" spans="3:8" ht="9.75" customHeight="1">
      <c r="C2" s="152"/>
      <c r="D2" s="8"/>
      <c r="E2" s="8"/>
      <c r="F2" s="8"/>
      <c r="G2" s="174" t="s">
        <v>173</v>
      </c>
      <c r="H2" s="174"/>
    </row>
    <row r="3" spans="1:8" ht="26.25" customHeight="1">
      <c r="A3" s="92" t="s">
        <v>904</v>
      </c>
      <c r="B3" s="92" t="s">
        <v>806</v>
      </c>
      <c r="C3" s="153" t="s">
        <v>1152</v>
      </c>
      <c r="D3" s="48" t="s">
        <v>1337</v>
      </c>
      <c r="E3" s="48" t="s">
        <v>1338</v>
      </c>
      <c r="F3" s="48" t="s">
        <v>1339</v>
      </c>
      <c r="G3" s="55" t="s">
        <v>803</v>
      </c>
      <c r="H3" s="55" t="s">
        <v>804</v>
      </c>
    </row>
    <row r="4" spans="1:8" s="50" customFormat="1" ht="9.75" customHeight="1">
      <c r="A4" s="97">
        <v>1</v>
      </c>
      <c r="B4" s="97">
        <v>2</v>
      </c>
      <c r="C4" s="154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100" t="s">
        <v>819</v>
      </c>
      <c r="B5" s="101" t="s">
        <v>820</v>
      </c>
      <c r="C5" s="124">
        <f>SUM(C6:C8)</f>
        <v>3265145.93</v>
      </c>
      <c r="D5" s="93">
        <f>SUM(D6:D8)</f>
        <v>7900150</v>
      </c>
      <c r="E5" s="93">
        <f>SUM(E6:E8)</f>
        <v>7816462</v>
      </c>
      <c r="F5" s="124">
        <f>SUM(F6:F8)</f>
        <v>6008980.12</v>
      </c>
      <c r="G5" s="54">
        <f>F5/C5*100</f>
        <v>184.03404468969632</v>
      </c>
      <c r="H5" s="54">
        <f>F5/E5*100</f>
        <v>76.87595896967196</v>
      </c>
    </row>
    <row r="6" spans="1:8" ht="18" customHeight="1">
      <c r="A6" s="98" t="s">
        <v>821</v>
      </c>
      <c r="B6" s="99" t="s">
        <v>822</v>
      </c>
      <c r="C6" s="122">
        <v>2668448.85</v>
      </c>
      <c r="D6" s="20">
        <v>5781150</v>
      </c>
      <c r="E6" s="20">
        <f>5781150-83688</f>
        <v>5697462</v>
      </c>
      <c r="F6" s="122">
        <v>5221603.01</v>
      </c>
      <c r="G6" s="54">
        <f>F6/C6*100</f>
        <v>195.6793367052923</v>
      </c>
      <c r="H6" s="54">
        <f>F6/E6*100</f>
        <v>91.64787777434935</v>
      </c>
    </row>
    <row r="7" spans="1:8" ht="18" customHeight="1">
      <c r="A7" s="98" t="s">
        <v>823</v>
      </c>
      <c r="B7" s="99" t="s">
        <v>824</v>
      </c>
      <c r="C7" s="122">
        <v>549447.08</v>
      </c>
      <c r="D7" s="20">
        <v>1954000</v>
      </c>
      <c r="E7" s="20">
        <v>1954000</v>
      </c>
      <c r="F7" s="122">
        <v>760127.49</v>
      </c>
      <c r="G7" s="54">
        <f>F7/C7*100</f>
        <v>138.3440767398382</v>
      </c>
      <c r="H7" s="54">
        <f>F7/E7*100</f>
        <v>38.901099795291714</v>
      </c>
    </row>
    <row r="8" spans="1:8" ht="18" customHeight="1">
      <c r="A8" s="98" t="s">
        <v>825</v>
      </c>
      <c r="B8" s="99" t="s">
        <v>826</v>
      </c>
      <c r="C8" s="122">
        <v>47250</v>
      </c>
      <c r="D8" s="20">
        <v>165000</v>
      </c>
      <c r="E8" s="20">
        <v>165000</v>
      </c>
      <c r="F8" s="122">
        <v>27249.62</v>
      </c>
      <c r="G8" s="54">
        <f>F8/C8*100</f>
        <v>57.671153439153436</v>
      </c>
      <c r="H8" s="54">
        <f>F8/E8*100</f>
        <v>16.514921212121212</v>
      </c>
    </row>
    <row r="9" spans="1:8" ht="18" customHeight="1">
      <c r="A9" s="100" t="s">
        <v>827</v>
      </c>
      <c r="B9" s="101" t="s">
        <v>828</v>
      </c>
      <c r="C9" s="124">
        <f>SUM(C10:C12)</f>
        <v>767827.56</v>
      </c>
      <c r="D9" s="93">
        <f>SUM(D10:D12)</f>
        <v>1835000</v>
      </c>
      <c r="E9" s="93">
        <f>SUM(E10:E12)</f>
        <v>1835000</v>
      </c>
      <c r="F9" s="124">
        <f>SUM(F10:F12)</f>
        <v>841906.71</v>
      </c>
      <c r="G9" s="54">
        <f aca="true" t="shared" si="0" ref="G9:G19">F9/C9*100</f>
        <v>109.64788890880655</v>
      </c>
      <c r="H9" s="54">
        <f aca="true" t="shared" si="1" ref="H9:H19">F9/E9*100</f>
        <v>45.88047465940054</v>
      </c>
    </row>
    <row r="10" spans="1:8" ht="18" customHeight="1">
      <c r="A10" s="98" t="s">
        <v>829</v>
      </c>
      <c r="B10" s="99" t="s">
        <v>830</v>
      </c>
      <c r="C10" s="122">
        <v>100000</v>
      </c>
      <c r="D10" s="20">
        <v>40000</v>
      </c>
      <c r="E10" s="20">
        <v>40000</v>
      </c>
      <c r="F10" s="122">
        <v>0</v>
      </c>
      <c r="G10" s="54">
        <f t="shared" si="0"/>
        <v>0</v>
      </c>
      <c r="H10" s="54">
        <f t="shared" si="1"/>
        <v>0</v>
      </c>
    </row>
    <row r="11" spans="1:8" ht="18" customHeight="1">
      <c r="A11" s="98" t="s">
        <v>831</v>
      </c>
      <c r="B11" s="99" t="s">
        <v>832</v>
      </c>
      <c r="C11" s="122">
        <v>657827.56</v>
      </c>
      <c r="D11" s="20">
        <v>1765000</v>
      </c>
      <c r="E11" s="20">
        <v>1765000</v>
      </c>
      <c r="F11" s="122">
        <v>825906.71</v>
      </c>
      <c r="G11" s="54">
        <f t="shared" si="0"/>
        <v>125.55063974516358</v>
      </c>
      <c r="H11" s="54">
        <f t="shared" si="1"/>
        <v>46.79358130311614</v>
      </c>
    </row>
    <row r="12" spans="1:8" ht="18" customHeight="1">
      <c r="A12" s="98" t="s">
        <v>833</v>
      </c>
      <c r="B12" s="99" t="s">
        <v>834</v>
      </c>
      <c r="C12" s="122">
        <v>10000</v>
      </c>
      <c r="D12" s="20">
        <v>30000</v>
      </c>
      <c r="E12" s="20">
        <v>30000</v>
      </c>
      <c r="F12" s="122">
        <v>16000</v>
      </c>
      <c r="G12" s="54">
        <f t="shared" si="0"/>
        <v>160</v>
      </c>
      <c r="H12" s="54">
        <f t="shared" si="1"/>
        <v>53.333333333333336</v>
      </c>
    </row>
    <row r="13" spans="1:8" ht="18" customHeight="1">
      <c r="A13" s="100" t="s">
        <v>835</v>
      </c>
      <c r="B13" s="101" t="s">
        <v>836</v>
      </c>
      <c r="C13" s="124">
        <f>SUM(C14:C16)</f>
        <v>1177027.58</v>
      </c>
      <c r="D13" s="93">
        <f>SUM(D14:D16)</f>
        <v>2120000</v>
      </c>
      <c r="E13" s="93">
        <f>SUM(E14:E16)</f>
        <v>2120000</v>
      </c>
      <c r="F13" s="124">
        <f>SUM(F14:F16)</f>
        <v>576550.94</v>
      </c>
      <c r="G13" s="54">
        <f t="shared" si="0"/>
        <v>48.98363893902978</v>
      </c>
      <c r="H13" s="54">
        <f t="shared" si="1"/>
        <v>27.19579905660377</v>
      </c>
    </row>
    <row r="14" spans="1:8" ht="18" customHeight="1">
      <c r="A14" s="98" t="s">
        <v>887</v>
      </c>
      <c r="B14" s="99" t="s">
        <v>888</v>
      </c>
      <c r="C14" s="122">
        <v>0</v>
      </c>
      <c r="D14" s="20">
        <v>0</v>
      </c>
      <c r="E14" s="20">
        <v>0</v>
      </c>
      <c r="F14" s="122">
        <v>0</v>
      </c>
      <c r="G14" s="54" t="e">
        <f t="shared" si="0"/>
        <v>#DIV/0!</v>
      </c>
      <c r="H14" s="54" t="e">
        <f t="shared" si="1"/>
        <v>#DIV/0!</v>
      </c>
    </row>
    <row r="15" spans="1:8" ht="18" customHeight="1">
      <c r="A15" s="98" t="s">
        <v>837</v>
      </c>
      <c r="B15" s="99" t="s">
        <v>838</v>
      </c>
      <c r="C15" s="122">
        <v>1177027.58</v>
      </c>
      <c r="D15" s="20">
        <v>2110000</v>
      </c>
      <c r="E15" s="20">
        <v>2110000</v>
      </c>
      <c r="F15" s="122">
        <v>576550.94</v>
      </c>
      <c r="G15" s="54">
        <f>F15/C15*100</f>
        <v>48.98363893902978</v>
      </c>
      <c r="H15" s="54">
        <f>F15/E15*100</f>
        <v>27.32468909952606</v>
      </c>
    </row>
    <row r="16" spans="1:8" ht="18" customHeight="1">
      <c r="A16" s="98" t="s">
        <v>839</v>
      </c>
      <c r="B16" s="99" t="s">
        <v>840</v>
      </c>
      <c r="C16" s="122">
        <v>0</v>
      </c>
      <c r="D16" s="20">
        <v>10000</v>
      </c>
      <c r="E16" s="20">
        <v>10000</v>
      </c>
      <c r="F16" s="122">
        <v>0</v>
      </c>
      <c r="G16" s="54" t="e">
        <f t="shared" si="0"/>
        <v>#DIV/0!</v>
      </c>
      <c r="H16" s="54">
        <f t="shared" si="1"/>
        <v>0</v>
      </c>
    </row>
    <row r="17" spans="1:8" ht="18" customHeight="1">
      <c r="A17" s="100" t="s">
        <v>841</v>
      </c>
      <c r="B17" s="101" t="s">
        <v>842</v>
      </c>
      <c r="C17" s="124">
        <f>SUM(C18:C19)</f>
        <v>2079734.1800000002</v>
      </c>
      <c r="D17" s="93">
        <f>SUM(D18:D19)</f>
        <v>2068000</v>
      </c>
      <c r="E17" s="93">
        <f>SUM(E18:E19)</f>
        <v>2151688</v>
      </c>
      <c r="F17" s="124">
        <f>SUM(F18:F19)</f>
        <v>582431</v>
      </c>
      <c r="G17" s="54">
        <f t="shared" si="0"/>
        <v>28.005069378626068</v>
      </c>
      <c r="H17" s="54">
        <f t="shared" si="1"/>
        <v>27.06856198482308</v>
      </c>
    </row>
    <row r="18" spans="1:8" ht="18" customHeight="1">
      <c r="A18" s="98" t="s">
        <v>843</v>
      </c>
      <c r="B18" s="99" t="s">
        <v>844</v>
      </c>
      <c r="C18" s="122">
        <v>1068.36</v>
      </c>
      <c r="D18" s="20">
        <v>1866000</v>
      </c>
      <c r="E18" s="20">
        <f>1866000+83688</f>
        <v>1949688</v>
      </c>
      <c r="F18" s="122">
        <v>383987.25</v>
      </c>
      <c r="G18" s="54">
        <f>F18/C18*100</f>
        <v>35941.74716387735</v>
      </c>
      <c r="H18" s="54">
        <f t="shared" si="1"/>
        <v>19.69480501495624</v>
      </c>
    </row>
    <row r="19" spans="1:8" ht="18" customHeight="1">
      <c r="A19" s="98" t="s">
        <v>845</v>
      </c>
      <c r="B19" s="99" t="s">
        <v>846</v>
      </c>
      <c r="C19" s="122">
        <v>2078665.82</v>
      </c>
      <c r="D19" s="20">
        <v>202000</v>
      </c>
      <c r="E19" s="20">
        <v>202000</v>
      </c>
      <c r="F19" s="122">
        <v>198443.75</v>
      </c>
      <c r="G19" s="54">
        <f t="shared" si="0"/>
        <v>9.54668846192891</v>
      </c>
      <c r="H19" s="54">
        <f t="shared" si="1"/>
        <v>98.2394801980198</v>
      </c>
    </row>
    <row r="20" spans="1:8" ht="18" customHeight="1">
      <c r="A20" s="100" t="s">
        <v>847</v>
      </c>
      <c r="B20" s="101" t="s">
        <v>848</v>
      </c>
      <c r="C20" s="124">
        <f>SUM(C21:C24)</f>
        <v>2742241.2300000004</v>
      </c>
      <c r="D20" s="93">
        <f>SUM(D21:D24)</f>
        <v>10210550</v>
      </c>
      <c r="E20" s="93">
        <f>SUM(E21:E24)</f>
        <v>10210550</v>
      </c>
      <c r="F20" s="124">
        <f>SUM(F21:F24)</f>
        <v>2418465.06</v>
      </c>
      <c r="G20" s="54">
        <f>F20/C20*100</f>
        <v>88.1930091905153</v>
      </c>
      <c r="H20" s="54">
        <f>F20/E20*100</f>
        <v>23.685943068688758</v>
      </c>
    </row>
    <row r="21" spans="1:8" ht="18" customHeight="1">
      <c r="A21" s="98" t="s">
        <v>849</v>
      </c>
      <c r="B21" s="99" t="s">
        <v>850</v>
      </c>
      <c r="C21" s="122">
        <v>26290</v>
      </c>
      <c r="D21" s="20">
        <v>740000</v>
      </c>
      <c r="E21" s="20">
        <v>740000</v>
      </c>
      <c r="F21" s="122">
        <v>311870</v>
      </c>
      <c r="G21" s="54">
        <f aca="true" t="shared" si="2" ref="G21:G28">F21/C21*100</f>
        <v>1186.268543172309</v>
      </c>
      <c r="H21" s="54">
        <f aca="true" t="shared" si="3" ref="H21:H28">F21/E21*100</f>
        <v>42.144594594594594</v>
      </c>
    </row>
    <row r="22" spans="1:8" ht="18" customHeight="1">
      <c r="A22" s="98" t="s">
        <v>851</v>
      </c>
      <c r="B22" s="99" t="s">
        <v>852</v>
      </c>
      <c r="C22" s="122">
        <v>0</v>
      </c>
      <c r="D22" s="20">
        <v>0</v>
      </c>
      <c r="E22" s="20">
        <v>0</v>
      </c>
      <c r="F22" s="122">
        <v>0</v>
      </c>
      <c r="G22" s="54" t="e">
        <f>F22/C22*100</f>
        <v>#DIV/0!</v>
      </c>
      <c r="H22" s="54" t="e">
        <f>F22/E22*100</f>
        <v>#DIV/0!</v>
      </c>
    </row>
    <row r="23" spans="1:8" ht="18" customHeight="1">
      <c r="A23" s="98" t="s">
        <v>853</v>
      </c>
      <c r="B23" s="99" t="s">
        <v>854</v>
      </c>
      <c r="C23" s="122">
        <v>509983.05</v>
      </c>
      <c r="D23" s="20">
        <v>3775550</v>
      </c>
      <c r="E23" s="20">
        <v>3775550</v>
      </c>
      <c r="F23" s="122">
        <v>540025.7</v>
      </c>
      <c r="G23" s="54">
        <f>F23/C23*100</f>
        <v>105.89091147244991</v>
      </c>
      <c r="H23" s="54">
        <f>F23/E23*100</f>
        <v>14.303232641601884</v>
      </c>
    </row>
    <row r="24" spans="1:8" ht="18" customHeight="1">
      <c r="A24" s="98" t="s">
        <v>855</v>
      </c>
      <c r="B24" s="99" t="s">
        <v>856</v>
      </c>
      <c r="C24" s="122">
        <v>2205968.18</v>
      </c>
      <c r="D24" s="20">
        <v>5695000</v>
      </c>
      <c r="E24" s="20">
        <v>5695000</v>
      </c>
      <c r="F24" s="122">
        <v>1566569.36</v>
      </c>
      <c r="G24" s="54">
        <f t="shared" si="2"/>
        <v>71.01504791424507</v>
      </c>
      <c r="H24" s="54">
        <f t="shared" si="3"/>
        <v>27.507802633889376</v>
      </c>
    </row>
    <row r="25" spans="1:8" ht="18" customHeight="1">
      <c r="A25" s="100" t="s">
        <v>857</v>
      </c>
      <c r="B25" s="101" t="s">
        <v>858</v>
      </c>
      <c r="C25" s="124">
        <f>SUM(C26:C26)</f>
        <v>344136.85</v>
      </c>
      <c r="D25" s="93">
        <f>SUM(D26:D26)</f>
        <v>690000</v>
      </c>
      <c r="E25" s="93">
        <f>SUM(E26:E26)</f>
        <v>690000</v>
      </c>
      <c r="F25" s="124">
        <f>SUM(F26:F26)</f>
        <v>290000</v>
      </c>
      <c r="G25" s="54">
        <f t="shared" si="2"/>
        <v>84.26880178626614</v>
      </c>
      <c r="H25" s="54">
        <f t="shared" si="3"/>
        <v>42.028985507246375</v>
      </c>
    </row>
    <row r="26" spans="1:8" ht="18" customHeight="1">
      <c r="A26" s="98" t="s">
        <v>859</v>
      </c>
      <c r="B26" s="99" t="s">
        <v>860</v>
      </c>
      <c r="C26" s="122">
        <v>344136.85</v>
      </c>
      <c r="D26" s="20">
        <v>690000</v>
      </c>
      <c r="E26" s="20">
        <v>690000</v>
      </c>
      <c r="F26" s="122">
        <v>290000</v>
      </c>
      <c r="G26" s="54">
        <f t="shared" si="2"/>
        <v>84.26880178626614</v>
      </c>
      <c r="H26" s="54">
        <f t="shared" si="3"/>
        <v>42.028985507246375</v>
      </c>
    </row>
    <row r="27" spans="1:8" ht="18" customHeight="1">
      <c r="A27" s="100" t="s">
        <v>861</v>
      </c>
      <c r="B27" s="101" t="s">
        <v>862</v>
      </c>
      <c r="C27" s="124">
        <f>SUM(C28:C30)</f>
        <v>1261009.14</v>
      </c>
      <c r="D27" s="93">
        <f>SUM(D28:D30)</f>
        <v>5893050</v>
      </c>
      <c r="E27" s="93">
        <f>SUM(E28:E30)</f>
        <v>5893050</v>
      </c>
      <c r="F27" s="124">
        <f>SUM(F28:F30)</f>
        <v>1712432.7</v>
      </c>
      <c r="G27" s="54">
        <f t="shared" si="2"/>
        <v>135.7985954011404</v>
      </c>
      <c r="H27" s="54">
        <f t="shared" si="3"/>
        <v>29.05851299412019</v>
      </c>
    </row>
    <row r="28" spans="1:8" ht="18" customHeight="1">
      <c r="A28" s="98" t="s">
        <v>885</v>
      </c>
      <c r="B28" s="99" t="s">
        <v>886</v>
      </c>
      <c r="C28" s="122">
        <v>130908.74</v>
      </c>
      <c r="D28" s="20">
        <v>1687000</v>
      </c>
      <c r="E28" s="20">
        <v>1687000</v>
      </c>
      <c r="F28" s="122">
        <v>488148.32</v>
      </c>
      <c r="G28" s="54">
        <f t="shared" si="2"/>
        <v>372.8920773357073</v>
      </c>
      <c r="H28" s="54">
        <f t="shared" si="3"/>
        <v>28.93588144635448</v>
      </c>
    </row>
    <row r="29" spans="1:8" ht="18" customHeight="1">
      <c r="A29" s="98" t="s">
        <v>863</v>
      </c>
      <c r="B29" s="99" t="s">
        <v>864</v>
      </c>
      <c r="C29" s="122">
        <v>1120100.4</v>
      </c>
      <c r="D29" s="20">
        <v>4126050</v>
      </c>
      <c r="E29" s="20">
        <v>4126050</v>
      </c>
      <c r="F29" s="122">
        <f>1042886.96+101397.42</f>
        <v>1144284.38</v>
      </c>
      <c r="G29" s="54">
        <f aca="true" t="shared" si="4" ref="G29:G35">F29/C29*100</f>
        <v>102.1590903815408</v>
      </c>
      <c r="H29" s="54">
        <f aca="true" t="shared" si="5" ref="H29:H35">F29/E29*100</f>
        <v>27.733168042074137</v>
      </c>
    </row>
    <row r="30" spans="1:8" ht="18" customHeight="1">
      <c r="A30" s="98" t="s">
        <v>865</v>
      </c>
      <c r="B30" s="99" t="s">
        <v>866</v>
      </c>
      <c r="C30" s="122">
        <v>10000</v>
      </c>
      <c r="D30" s="20">
        <v>80000</v>
      </c>
      <c r="E30" s="20">
        <v>80000</v>
      </c>
      <c r="F30" s="122">
        <v>80000</v>
      </c>
      <c r="G30" s="54">
        <f t="shared" si="4"/>
        <v>800</v>
      </c>
      <c r="H30" s="54">
        <f t="shared" si="5"/>
        <v>100</v>
      </c>
    </row>
    <row r="31" spans="1:8" ht="18" customHeight="1">
      <c r="A31" s="100" t="s">
        <v>867</v>
      </c>
      <c r="B31" s="101" t="s">
        <v>868</v>
      </c>
      <c r="C31" s="124">
        <f>SUM(C32:C34)</f>
        <v>3675146.17</v>
      </c>
      <c r="D31" s="93">
        <f>SUM(D32:D34)</f>
        <v>4453600</v>
      </c>
      <c r="E31" s="93">
        <f>SUM(E32:E34)</f>
        <v>4453600</v>
      </c>
      <c r="F31" s="124">
        <f>SUM(F32:F34)</f>
        <v>1940685.28</v>
      </c>
      <c r="G31" s="54">
        <f>F31/C31*100</f>
        <v>52.80566242076843</v>
      </c>
      <c r="H31" s="54">
        <f>F31/E31*100</f>
        <v>43.57565295491288</v>
      </c>
    </row>
    <row r="32" spans="1:8" ht="18" customHeight="1">
      <c r="A32" s="98" t="s">
        <v>869</v>
      </c>
      <c r="B32" s="99" t="s">
        <v>870</v>
      </c>
      <c r="C32" s="122">
        <v>3675146.17</v>
      </c>
      <c r="D32" s="20">
        <v>4433600</v>
      </c>
      <c r="E32" s="20">
        <v>4433600</v>
      </c>
      <c r="F32" s="122">
        <f>1558547.74+382137.54</f>
        <v>1940685.28</v>
      </c>
      <c r="G32" s="54">
        <f>F32/C32*100</f>
        <v>52.80566242076843</v>
      </c>
      <c r="H32" s="54">
        <f>F32/E32*100</f>
        <v>43.772223024179</v>
      </c>
    </row>
    <row r="33" spans="1:8" ht="18" customHeight="1">
      <c r="A33" s="98" t="s">
        <v>871</v>
      </c>
      <c r="B33" s="99" t="s">
        <v>872</v>
      </c>
      <c r="C33" s="122">
        <v>0</v>
      </c>
      <c r="D33" s="20">
        <v>20000</v>
      </c>
      <c r="E33" s="20">
        <v>20000</v>
      </c>
      <c r="F33" s="122">
        <v>0</v>
      </c>
      <c r="G33" s="54" t="e">
        <f>F33/C33*100</f>
        <v>#DIV/0!</v>
      </c>
      <c r="H33" s="54">
        <f>F33/E33*100</f>
        <v>0</v>
      </c>
    </row>
    <row r="34" spans="1:8" ht="18" customHeight="1">
      <c r="A34" s="98" t="s">
        <v>933</v>
      </c>
      <c r="B34" s="99" t="s">
        <v>934</v>
      </c>
      <c r="C34" s="122">
        <v>0</v>
      </c>
      <c r="D34" s="20">
        <v>0</v>
      </c>
      <c r="E34" s="20">
        <v>0</v>
      </c>
      <c r="F34" s="122">
        <v>0</v>
      </c>
      <c r="G34" s="54" t="e">
        <f>F34/C34*100</f>
        <v>#DIV/0!</v>
      </c>
      <c r="H34" s="54" t="e">
        <f>F34/E34*100</f>
        <v>#DIV/0!</v>
      </c>
    </row>
    <row r="35" spans="1:8" ht="18" customHeight="1">
      <c r="A35" s="100" t="s">
        <v>873</v>
      </c>
      <c r="B35" s="101" t="s">
        <v>874</v>
      </c>
      <c r="C35" s="124">
        <f>SUM(C36:C41)</f>
        <v>368982.26</v>
      </c>
      <c r="D35" s="93">
        <f>SUM(D36:D41)</f>
        <v>1265000</v>
      </c>
      <c r="E35" s="93">
        <f>SUM(E36:E41)</f>
        <v>1265000</v>
      </c>
      <c r="F35" s="124">
        <f>SUM(F36:F41)</f>
        <v>306018.64</v>
      </c>
      <c r="G35" s="54">
        <f t="shared" si="4"/>
        <v>82.93586797370692</v>
      </c>
      <c r="H35" s="54">
        <f t="shared" si="5"/>
        <v>24.191196837944666</v>
      </c>
    </row>
    <row r="36" spans="1:8" ht="18" customHeight="1">
      <c r="A36" s="98" t="s">
        <v>875</v>
      </c>
      <c r="B36" s="99" t="s">
        <v>876</v>
      </c>
      <c r="C36" s="122">
        <v>0</v>
      </c>
      <c r="D36" s="20">
        <v>60000</v>
      </c>
      <c r="E36" s="20">
        <v>60000</v>
      </c>
      <c r="F36" s="122">
        <v>0</v>
      </c>
      <c r="G36" s="54" t="e">
        <f aca="true" t="shared" si="6" ref="G36:G41">F36/C36*100</f>
        <v>#DIV/0!</v>
      </c>
      <c r="H36" s="54">
        <f aca="true" t="shared" si="7" ref="H36:H41">F36/E36*100</f>
        <v>0</v>
      </c>
    </row>
    <row r="37" spans="1:8" ht="18" customHeight="1">
      <c r="A37" s="98" t="s">
        <v>889</v>
      </c>
      <c r="B37" s="99" t="s">
        <v>890</v>
      </c>
      <c r="C37" s="122">
        <v>0</v>
      </c>
      <c r="D37" s="20">
        <v>0</v>
      </c>
      <c r="E37" s="20">
        <v>0</v>
      </c>
      <c r="F37" s="122">
        <v>0</v>
      </c>
      <c r="G37" s="54" t="e">
        <f t="shared" si="6"/>
        <v>#DIV/0!</v>
      </c>
      <c r="H37" s="54" t="e">
        <f t="shared" si="7"/>
        <v>#DIV/0!</v>
      </c>
    </row>
    <row r="38" spans="1:8" ht="18" customHeight="1">
      <c r="A38" s="98" t="s">
        <v>877</v>
      </c>
      <c r="B38" s="99" t="s">
        <v>878</v>
      </c>
      <c r="C38" s="122">
        <v>87000</v>
      </c>
      <c r="D38" s="20">
        <v>190000</v>
      </c>
      <c r="E38" s="20">
        <v>190000</v>
      </c>
      <c r="F38" s="122">
        <v>110400</v>
      </c>
      <c r="G38" s="54">
        <f t="shared" si="6"/>
        <v>126.89655172413794</v>
      </c>
      <c r="H38" s="54">
        <f t="shared" si="7"/>
        <v>58.10526315789474</v>
      </c>
    </row>
    <row r="39" spans="1:8" ht="18" customHeight="1">
      <c r="A39" s="98" t="s">
        <v>879</v>
      </c>
      <c r="B39" s="99" t="s">
        <v>880</v>
      </c>
      <c r="C39" s="122">
        <v>0</v>
      </c>
      <c r="D39" s="20">
        <v>5000</v>
      </c>
      <c r="E39" s="20">
        <v>5000</v>
      </c>
      <c r="F39" s="122">
        <v>0</v>
      </c>
      <c r="G39" s="54" t="e">
        <f t="shared" si="6"/>
        <v>#DIV/0!</v>
      </c>
      <c r="H39" s="54">
        <f t="shared" si="7"/>
        <v>0</v>
      </c>
    </row>
    <row r="40" spans="1:8" ht="18" customHeight="1">
      <c r="A40" s="98" t="s">
        <v>881</v>
      </c>
      <c r="B40" s="99" t="s">
        <v>882</v>
      </c>
      <c r="C40" s="122">
        <v>159364.38</v>
      </c>
      <c r="D40" s="20">
        <v>755000</v>
      </c>
      <c r="E40" s="20">
        <v>755000</v>
      </c>
      <c r="F40" s="122">
        <v>117772.46</v>
      </c>
      <c r="G40" s="54">
        <f t="shared" si="6"/>
        <v>73.90136992971705</v>
      </c>
      <c r="H40" s="54">
        <f t="shared" si="7"/>
        <v>15.59900132450331</v>
      </c>
    </row>
    <row r="41" spans="1:8" ht="18" customHeight="1">
      <c r="A41" s="98" t="s">
        <v>883</v>
      </c>
      <c r="B41" s="99" t="s">
        <v>884</v>
      </c>
      <c r="C41" s="122">
        <v>122617.88</v>
      </c>
      <c r="D41" s="20">
        <v>255000</v>
      </c>
      <c r="E41" s="20">
        <v>255000</v>
      </c>
      <c r="F41" s="122">
        <v>77846.18</v>
      </c>
      <c r="G41" s="54">
        <f t="shared" si="6"/>
        <v>63.486809590901416</v>
      </c>
      <c r="H41" s="54">
        <f t="shared" si="7"/>
        <v>30.52791372549019</v>
      </c>
    </row>
    <row r="42" spans="1:8" ht="30" customHeight="1">
      <c r="A42" s="199" t="s">
        <v>818</v>
      </c>
      <c r="B42" s="200"/>
      <c r="C42" s="120">
        <f>C5+C9+C13+C17+C20+C25+C27+C31+C35</f>
        <v>15681250.9</v>
      </c>
      <c r="D42" s="21">
        <f>D5+D9+D13+D17+D20+D25+D27+D31+D35</f>
        <v>36435350</v>
      </c>
      <c r="E42" s="21">
        <f>E5+E9+E13+E17+E20+E25+E27+E31+E35</f>
        <v>36435350</v>
      </c>
      <c r="F42" s="120">
        <f>F5+F9+F13+F17+F20+F25+F27+F31+F35</f>
        <v>14677470.45</v>
      </c>
      <c r="G42" s="56">
        <f>F42/C42*100</f>
        <v>93.59884963003812</v>
      </c>
      <c r="H42" s="56">
        <f>F42/E42*100</f>
        <v>40.283599443946606</v>
      </c>
    </row>
    <row r="43" ht="99" customHeight="1"/>
    <row r="44" ht="54" customHeight="1"/>
    <row r="45" ht="72.75" customHeight="1"/>
    <row r="46" ht="95.25" customHeight="1"/>
    <row r="47" ht="25.5" customHeight="1"/>
  </sheetData>
  <sheetProtection/>
  <mergeCells count="2">
    <mergeCell ref="G2:H2"/>
    <mergeCell ref="A42:B42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140" zoomScaleNormal="140" workbookViewId="0" topLeftCell="A10">
      <selection activeCell="B21" sqref="B21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0.7109375" style="149" customWidth="1"/>
    <col min="4" max="5" width="10.7109375" style="2" customWidth="1"/>
    <col min="6" max="6" width="12.00390625" style="2" customWidth="1"/>
    <col min="7" max="8" width="6.7109375" style="50" customWidth="1"/>
    <col min="9" max="16384" width="9.140625" style="2" customWidth="1"/>
  </cols>
  <sheetData>
    <row r="1" spans="1:2" ht="37.5" customHeight="1">
      <c r="A1" s="106" t="s">
        <v>905</v>
      </c>
      <c r="B1" s="12"/>
    </row>
    <row r="2" spans="3:8" ht="57.75" customHeight="1">
      <c r="C2" s="152"/>
      <c r="D2" s="8"/>
      <c r="E2" s="8"/>
      <c r="F2" s="8"/>
      <c r="G2" s="174" t="s">
        <v>173</v>
      </c>
      <c r="H2" s="174"/>
    </row>
    <row r="3" spans="1:8" ht="27" customHeight="1">
      <c r="A3" s="92" t="s">
        <v>800</v>
      </c>
      <c r="B3" s="92" t="s">
        <v>892</v>
      </c>
      <c r="C3" s="153" t="s">
        <v>1152</v>
      </c>
      <c r="D3" s="48" t="s">
        <v>1337</v>
      </c>
      <c r="E3" s="48" t="s">
        <v>1338</v>
      </c>
      <c r="F3" s="48" t="s">
        <v>1339</v>
      </c>
      <c r="G3" s="55" t="s">
        <v>803</v>
      </c>
      <c r="H3" s="55" t="s">
        <v>804</v>
      </c>
    </row>
    <row r="4" spans="1:8" ht="11.25" customHeight="1">
      <c r="A4" s="97">
        <v>1</v>
      </c>
      <c r="B4" s="97">
        <v>2</v>
      </c>
      <c r="C4" s="154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24.75" customHeight="1">
      <c r="A5" s="107" t="s">
        <v>554</v>
      </c>
      <c r="B5" s="108" t="s">
        <v>750</v>
      </c>
      <c r="C5" s="109">
        <f>C6</f>
        <v>306987.62</v>
      </c>
      <c r="D5" s="91">
        <f>D6+D9</f>
        <v>2705550</v>
      </c>
      <c r="E5" s="91">
        <f>E6+E9</f>
        <v>2705550</v>
      </c>
      <c r="F5" s="109">
        <f>F6+F9</f>
        <v>0</v>
      </c>
      <c r="G5" s="109">
        <f>F5/C5*100</f>
        <v>0</v>
      </c>
      <c r="H5" s="109">
        <f>F5/E5*100</f>
        <v>0</v>
      </c>
    </row>
    <row r="6" spans="1:8" ht="21" customHeight="1">
      <c r="A6" s="110" t="s">
        <v>1153</v>
      </c>
      <c r="B6" s="111" t="s">
        <v>1214</v>
      </c>
      <c r="C6" s="136">
        <f aca="true" t="shared" si="0" ref="C6:F7">SUM(C7)</f>
        <v>306987.62</v>
      </c>
      <c r="D6" s="5">
        <f t="shared" si="0"/>
        <v>0</v>
      </c>
      <c r="E6" s="5">
        <f t="shared" si="0"/>
        <v>0</v>
      </c>
      <c r="F6" s="136">
        <f t="shared" si="0"/>
        <v>0</v>
      </c>
      <c r="G6" s="14">
        <f>F6/C6*100</f>
        <v>0</v>
      </c>
      <c r="H6" s="14" t="e">
        <f>F6/E6*100</f>
        <v>#DIV/0!</v>
      </c>
    </row>
    <row r="7" spans="1:8" ht="23.25" customHeight="1">
      <c r="A7" s="110" t="s">
        <v>1155</v>
      </c>
      <c r="B7" s="146" t="s">
        <v>1215</v>
      </c>
      <c r="C7" s="136">
        <f t="shared" si="0"/>
        <v>306987.62</v>
      </c>
      <c r="D7" s="5">
        <f t="shared" si="0"/>
        <v>0</v>
      </c>
      <c r="E7" s="5">
        <f t="shared" si="0"/>
        <v>0</v>
      </c>
      <c r="F7" s="136">
        <f t="shared" si="0"/>
        <v>0</v>
      </c>
      <c r="G7" s="14">
        <f>F7/C7*100</f>
        <v>0</v>
      </c>
      <c r="H7" s="14" t="e">
        <f>F7/E7*100</f>
        <v>#DIV/0!</v>
      </c>
    </row>
    <row r="8" spans="1:8" ht="15" customHeight="1">
      <c r="A8" s="41" t="s">
        <v>1157</v>
      </c>
      <c r="B8" s="68" t="s">
        <v>1158</v>
      </c>
      <c r="C8" s="14">
        <v>306987.62</v>
      </c>
      <c r="D8" s="4">
        <v>0</v>
      </c>
      <c r="E8" s="4">
        <v>0</v>
      </c>
      <c r="F8" s="14">
        <v>0</v>
      </c>
      <c r="G8" s="14">
        <f>F8/C8*100</f>
        <v>0</v>
      </c>
      <c r="H8" s="14" t="e">
        <f aca="true" t="shared" si="1" ref="H8:H15">F8/E8*100</f>
        <v>#DIV/0!</v>
      </c>
    </row>
    <row r="9" spans="1:8" ht="21" customHeight="1">
      <c r="A9" s="110" t="s">
        <v>1159</v>
      </c>
      <c r="B9" s="111" t="s">
        <v>1211</v>
      </c>
      <c r="C9" s="136">
        <f>SUM(C12)</f>
        <v>0</v>
      </c>
      <c r="D9" s="5">
        <f>D10+D12</f>
        <v>2705550</v>
      </c>
      <c r="E9" s="5">
        <f>E10+E12</f>
        <v>2705550</v>
      </c>
      <c r="F9" s="136">
        <f>F10+F12</f>
        <v>0</v>
      </c>
      <c r="G9" s="14" t="e">
        <f aca="true" t="shared" si="2" ref="G9:G15">F9/C9*100</f>
        <v>#DIV/0!</v>
      </c>
      <c r="H9" s="14">
        <f>F9/E9*100</f>
        <v>0</v>
      </c>
    </row>
    <row r="10" spans="1:8" ht="27.75" customHeight="1">
      <c r="A10" s="110" t="s">
        <v>1161</v>
      </c>
      <c r="B10" s="146" t="s">
        <v>1216</v>
      </c>
      <c r="C10" s="136">
        <f>SUM(C11:C13)</f>
        <v>0</v>
      </c>
      <c r="D10" s="5">
        <f>D11</f>
        <v>2705550</v>
      </c>
      <c r="E10" s="5">
        <f>E11</f>
        <v>2705550</v>
      </c>
      <c r="F10" s="136">
        <f>F11</f>
        <v>0</v>
      </c>
      <c r="G10" s="14" t="e">
        <f t="shared" si="2"/>
        <v>#DIV/0!</v>
      </c>
      <c r="H10" s="14">
        <f t="shared" si="1"/>
        <v>0</v>
      </c>
    </row>
    <row r="11" spans="1:8" ht="15" customHeight="1">
      <c r="A11" s="41" t="s">
        <v>1163</v>
      </c>
      <c r="B11" s="68" t="s">
        <v>1164</v>
      </c>
      <c r="C11" s="14">
        <v>0</v>
      </c>
      <c r="D11" s="4">
        <v>2705550</v>
      </c>
      <c r="E11" s="4">
        <v>2705550</v>
      </c>
      <c r="F11" s="14">
        <v>0</v>
      </c>
      <c r="G11" s="14" t="e">
        <f t="shared" si="2"/>
        <v>#DIV/0!</v>
      </c>
      <c r="H11" s="14">
        <f t="shared" si="1"/>
        <v>0</v>
      </c>
    </row>
    <row r="12" spans="1:8" ht="18" customHeight="1">
      <c r="A12" s="110" t="s">
        <v>1165</v>
      </c>
      <c r="B12" s="111" t="s">
        <v>1212</v>
      </c>
      <c r="C12" s="136">
        <f>SUM(C13:C15)</f>
        <v>0</v>
      </c>
      <c r="D12" s="5">
        <f>SUM(D13:D15)</f>
        <v>0</v>
      </c>
      <c r="E12" s="5">
        <f>SUM(E13:E15)</f>
        <v>0</v>
      </c>
      <c r="F12" s="136">
        <f>SUM(F13:F15)</f>
        <v>0</v>
      </c>
      <c r="G12" s="14" t="e">
        <f t="shared" si="2"/>
        <v>#DIV/0!</v>
      </c>
      <c r="H12" s="14" t="e">
        <f t="shared" si="1"/>
        <v>#DIV/0!</v>
      </c>
    </row>
    <row r="13" spans="1:8" ht="15" customHeight="1">
      <c r="A13" s="41" t="s">
        <v>1167</v>
      </c>
      <c r="B13" s="68" t="s">
        <v>1168</v>
      </c>
      <c r="C13" s="14">
        <v>0</v>
      </c>
      <c r="D13" s="4">
        <v>0</v>
      </c>
      <c r="E13" s="4">
        <v>0</v>
      </c>
      <c r="F13" s="14">
        <v>0</v>
      </c>
      <c r="G13" s="14" t="e">
        <f t="shared" si="2"/>
        <v>#DIV/0!</v>
      </c>
      <c r="H13" s="14" t="e">
        <f t="shared" si="1"/>
        <v>#DIV/0!</v>
      </c>
    </row>
    <row r="14" spans="1:8" ht="15" customHeight="1">
      <c r="A14" s="41" t="s">
        <v>1189</v>
      </c>
      <c r="B14" s="68" t="s">
        <v>1213</v>
      </c>
      <c r="C14" s="14">
        <v>0</v>
      </c>
      <c r="D14" s="4">
        <v>0</v>
      </c>
      <c r="E14" s="4">
        <v>0</v>
      </c>
      <c r="F14" s="14">
        <v>0</v>
      </c>
      <c r="G14" s="14" t="e">
        <f t="shared" si="2"/>
        <v>#DIV/0!</v>
      </c>
      <c r="H14" s="14" t="e">
        <f t="shared" si="1"/>
        <v>#DIV/0!</v>
      </c>
    </row>
    <row r="15" spans="1:8" ht="15" customHeight="1">
      <c r="A15" s="41" t="s">
        <v>1190</v>
      </c>
      <c r="B15" s="68" t="s">
        <v>1192</v>
      </c>
      <c r="C15" s="14">
        <v>0</v>
      </c>
      <c r="D15" s="4">
        <v>0</v>
      </c>
      <c r="E15" s="4">
        <v>0</v>
      </c>
      <c r="F15" s="14">
        <v>0</v>
      </c>
      <c r="G15" s="14" t="e">
        <f t="shared" si="2"/>
        <v>#DIV/0!</v>
      </c>
      <c r="H15" s="14" t="e">
        <f t="shared" si="1"/>
        <v>#DIV/0!</v>
      </c>
    </row>
    <row r="16" spans="1:8" ht="25.5" customHeight="1">
      <c r="A16" s="107" t="s">
        <v>521</v>
      </c>
      <c r="B16" s="108" t="s">
        <v>283</v>
      </c>
      <c r="C16" s="109">
        <f>C20+C17</f>
        <v>0</v>
      </c>
      <c r="D16" s="109">
        <f>D20+D17</f>
        <v>20000</v>
      </c>
      <c r="E16" s="109">
        <f>E20+E17</f>
        <v>20000</v>
      </c>
      <c r="F16" s="109">
        <f>F20+F17</f>
        <v>2711717.8800000004</v>
      </c>
      <c r="G16" s="109" t="e">
        <f aca="true" t="shared" si="3" ref="G16:G25">F16/C16*100</f>
        <v>#DIV/0!</v>
      </c>
      <c r="H16" s="109">
        <f aca="true" t="shared" si="4" ref="H16:H25">F16/E16*100</f>
        <v>13558.589400000003</v>
      </c>
    </row>
    <row r="17" spans="1:8" ht="21" customHeight="1">
      <c r="A17" s="110" t="s">
        <v>1342</v>
      </c>
      <c r="B17" s="111" t="s">
        <v>1363</v>
      </c>
      <c r="C17" s="136">
        <f>C18</f>
        <v>0</v>
      </c>
      <c r="D17" s="5">
        <f>D18</f>
        <v>0</v>
      </c>
      <c r="E17" s="5">
        <f>E18</f>
        <v>0</v>
      </c>
      <c r="F17" s="136">
        <f>F18</f>
        <v>2689598.97</v>
      </c>
      <c r="G17" s="14" t="e">
        <f t="shared" si="3"/>
        <v>#DIV/0!</v>
      </c>
      <c r="H17" s="14" t="e">
        <f t="shared" si="4"/>
        <v>#DIV/0!</v>
      </c>
    </row>
    <row r="18" spans="1:8" ht="24" customHeight="1">
      <c r="A18" s="110" t="s">
        <v>1343</v>
      </c>
      <c r="B18" s="146" t="s">
        <v>1366</v>
      </c>
      <c r="C18" s="136">
        <f>SUM(C19)</f>
        <v>0</v>
      </c>
      <c r="D18" s="5">
        <f>SUM(D19)</f>
        <v>0</v>
      </c>
      <c r="E18" s="5">
        <f>SUM(E19)</f>
        <v>0</v>
      </c>
      <c r="F18" s="136">
        <f>SUM(F19)</f>
        <v>2689598.97</v>
      </c>
      <c r="G18" s="14" t="e">
        <f t="shared" si="3"/>
        <v>#DIV/0!</v>
      </c>
      <c r="H18" s="14" t="e">
        <f t="shared" si="4"/>
        <v>#DIV/0!</v>
      </c>
    </row>
    <row r="19" spans="1:8" ht="15" customHeight="1">
      <c r="A19" s="41" t="s">
        <v>1345</v>
      </c>
      <c r="B19" s="99" t="s">
        <v>1365</v>
      </c>
      <c r="C19" s="14">
        <v>0</v>
      </c>
      <c r="D19" s="4">
        <v>0</v>
      </c>
      <c r="E19" s="4">
        <v>0</v>
      </c>
      <c r="F19" s="14">
        <v>2689598.97</v>
      </c>
      <c r="G19" s="14" t="e">
        <f t="shared" si="3"/>
        <v>#DIV/0!</v>
      </c>
      <c r="H19" s="14" t="e">
        <f t="shared" si="4"/>
        <v>#DIV/0!</v>
      </c>
    </row>
    <row r="20" spans="1:8" ht="24.75" customHeight="1">
      <c r="A20" s="110" t="s">
        <v>1206</v>
      </c>
      <c r="B20" s="146" t="s">
        <v>1362</v>
      </c>
      <c r="C20" s="136">
        <f>C21</f>
        <v>0</v>
      </c>
      <c r="D20" s="5">
        <f>D21+D23</f>
        <v>20000</v>
      </c>
      <c r="E20" s="5">
        <f>E21+E23</f>
        <v>20000</v>
      </c>
      <c r="F20" s="5">
        <f>F21+F23</f>
        <v>22118.91</v>
      </c>
      <c r="G20" s="14" t="e">
        <f t="shared" si="3"/>
        <v>#DIV/0!</v>
      </c>
      <c r="H20" s="14">
        <f t="shared" si="4"/>
        <v>110.59455</v>
      </c>
    </row>
    <row r="21" spans="1:8" ht="24" customHeight="1">
      <c r="A21" s="110" t="s">
        <v>1207</v>
      </c>
      <c r="B21" s="146" t="s">
        <v>1210</v>
      </c>
      <c r="C21" s="136">
        <f>SUM(C22)</f>
        <v>0</v>
      </c>
      <c r="D21" s="5">
        <f>SUM(D22)</f>
        <v>0</v>
      </c>
      <c r="E21" s="5">
        <f>SUM(E22)</f>
        <v>0</v>
      </c>
      <c r="F21" s="136">
        <f>SUM(F22)</f>
        <v>0</v>
      </c>
      <c r="G21" s="14" t="e">
        <f t="shared" si="3"/>
        <v>#DIV/0!</v>
      </c>
      <c r="H21" s="14" t="e">
        <f t="shared" si="4"/>
        <v>#DIV/0!</v>
      </c>
    </row>
    <row r="22" spans="1:8" ht="15" customHeight="1">
      <c r="A22" s="41" t="s">
        <v>1208</v>
      </c>
      <c r="B22" s="99" t="s">
        <v>1209</v>
      </c>
      <c r="C22" s="14">
        <v>0</v>
      </c>
      <c r="D22" s="4">
        <v>0</v>
      </c>
      <c r="E22" s="4">
        <v>0</v>
      </c>
      <c r="F22" s="14">
        <v>0</v>
      </c>
      <c r="G22" s="14" t="e">
        <f t="shared" si="3"/>
        <v>#DIV/0!</v>
      </c>
      <c r="H22" s="14" t="e">
        <f t="shared" si="4"/>
        <v>#DIV/0!</v>
      </c>
    </row>
    <row r="23" spans="1:8" ht="24" customHeight="1">
      <c r="A23" s="110" t="s">
        <v>1350</v>
      </c>
      <c r="B23" s="146" t="s">
        <v>1360</v>
      </c>
      <c r="C23" s="136">
        <f>SUM(C24)</f>
        <v>0</v>
      </c>
      <c r="D23" s="5">
        <f>SUM(D24)</f>
        <v>20000</v>
      </c>
      <c r="E23" s="5">
        <f>SUM(E24)</f>
        <v>20000</v>
      </c>
      <c r="F23" s="136">
        <f>SUM(F24)</f>
        <v>22118.91</v>
      </c>
      <c r="G23" s="14" t="e">
        <f t="shared" si="3"/>
        <v>#DIV/0!</v>
      </c>
      <c r="H23" s="14">
        <f t="shared" si="4"/>
        <v>110.59455</v>
      </c>
    </row>
    <row r="24" spans="1:8" ht="15" customHeight="1">
      <c r="A24" s="41" t="s">
        <v>1352</v>
      </c>
      <c r="B24" s="99" t="s">
        <v>1361</v>
      </c>
      <c r="C24" s="14">
        <v>0</v>
      </c>
      <c r="D24" s="4">
        <v>20000</v>
      </c>
      <c r="E24" s="4">
        <v>20000</v>
      </c>
      <c r="F24" s="14">
        <v>22118.91</v>
      </c>
      <c r="G24" s="14" t="e">
        <f t="shared" si="3"/>
        <v>#DIV/0!</v>
      </c>
      <c r="H24" s="14">
        <f t="shared" si="4"/>
        <v>110.59455</v>
      </c>
    </row>
    <row r="25" spans="1:8" ht="25.5" customHeight="1">
      <c r="A25" s="3"/>
      <c r="B25" s="108" t="s">
        <v>801</v>
      </c>
      <c r="C25" s="109">
        <f>C5-C16</f>
        <v>306987.62</v>
      </c>
      <c r="D25" s="91">
        <f>D5-D16</f>
        <v>2685550</v>
      </c>
      <c r="E25" s="91">
        <f>E5-E16</f>
        <v>2685550</v>
      </c>
      <c r="F25" s="109">
        <f>F5-F16</f>
        <v>-2711717.8800000004</v>
      </c>
      <c r="G25" s="109">
        <f t="shared" si="3"/>
        <v>-883.3313473683402</v>
      </c>
      <c r="H25" s="109">
        <f t="shared" si="4"/>
        <v>-100.97439556143064</v>
      </c>
    </row>
    <row r="26" ht="42.75" customHeight="1"/>
  </sheetData>
  <sheetProtection/>
  <mergeCells count="1">
    <mergeCell ref="G2:H2"/>
  </mergeCells>
  <printOptions/>
  <pageMargins left="1.141732283464567" right="0.5905511811023623" top="0.9448818897637796" bottom="0.7874015748031497" header="0.5118110236220472" footer="0.31496062992125984"/>
  <pageSetup fitToHeight="1" fitToWidth="1" horizontalDpi="180" verticalDpi="18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140" zoomScaleNormal="140" workbookViewId="0" topLeftCell="A13">
      <selection activeCell="B20" sqref="B20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3" width="10.7109375" style="149" customWidth="1"/>
    <col min="4" max="4" width="12.00390625" style="2" customWidth="1"/>
    <col min="5" max="5" width="6.7109375" style="50" customWidth="1"/>
    <col min="6" max="16384" width="9.140625" style="2" customWidth="1"/>
  </cols>
  <sheetData>
    <row r="1" spans="1:2" ht="37.5" customHeight="1">
      <c r="A1" s="103" t="s">
        <v>906</v>
      </c>
      <c r="B1" s="12"/>
    </row>
    <row r="2" spans="3:5" ht="57.75" customHeight="1">
      <c r="C2" s="152"/>
      <c r="D2" s="8"/>
      <c r="E2" s="145" t="s">
        <v>173</v>
      </c>
    </row>
    <row r="3" spans="1:5" ht="27" customHeight="1">
      <c r="A3" s="92" t="s">
        <v>800</v>
      </c>
      <c r="B3" s="92" t="s">
        <v>892</v>
      </c>
      <c r="C3" s="153" t="s">
        <v>1152</v>
      </c>
      <c r="D3" s="48" t="s">
        <v>1339</v>
      </c>
      <c r="E3" s="55" t="s">
        <v>539</v>
      </c>
    </row>
    <row r="4" spans="1:5" ht="11.25" customHeight="1">
      <c r="A4" s="97">
        <v>1</v>
      </c>
      <c r="B4" s="97">
        <v>2</v>
      </c>
      <c r="C4" s="154">
        <v>3</v>
      </c>
      <c r="D4" s="55">
        <v>4</v>
      </c>
      <c r="E4" s="55">
        <v>5</v>
      </c>
    </row>
    <row r="5" spans="1:5" ht="24.75" customHeight="1">
      <c r="A5" s="107" t="s">
        <v>554</v>
      </c>
      <c r="B5" s="108" t="s">
        <v>750</v>
      </c>
      <c r="C5" s="109">
        <f>C6+C10</f>
        <v>306987.62</v>
      </c>
      <c r="D5" s="109">
        <f>D6+D10</f>
        <v>0</v>
      </c>
      <c r="E5" s="109">
        <f aca="true" t="shared" si="0" ref="E5:E26">D5/C5*100</f>
        <v>0</v>
      </c>
    </row>
    <row r="6" spans="1:5" ht="21" customHeight="1">
      <c r="A6" s="110" t="s">
        <v>1153</v>
      </c>
      <c r="B6" s="111" t="s">
        <v>1214</v>
      </c>
      <c r="C6" s="136">
        <f>SUM(C7)</f>
        <v>306987.62</v>
      </c>
      <c r="D6" s="136">
        <f>SUM(D7)</f>
        <v>0</v>
      </c>
      <c r="E6" s="14">
        <f t="shared" si="0"/>
        <v>0</v>
      </c>
    </row>
    <row r="7" spans="1:5" ht="23.25" customHeight="1">
      <c r="A7" s="110" t="s">
        <v>1155</v>
      </c>
      <c r="B7" s="146" t="s">
        <v>1215</v>
      </c>
      <c r="C7" s="136">
        <f>SUM(C8)</f>
        <v>306987.62</v>
      </c>
      <c r="D7" s="136">
        <f>SUM(D8)</f>
        <v>0</v>
      </c>
      <c r="E7" s="14">
        <f t="shared" si="0"/>
        <v>0</v>
      </c>
    </row>
    <row r="8" spans="1:5" ht="15" customHeight="1">
      <c r="A8" s="41" t="s">
        <v>1157</v>
      </c>
      <c r="B8" s="68" t="s">
        <v>1158</v>
      </c>
      <c r="C8" s="14">
        <f>C9</f>
        <v>306987.62</v>
      </c>
      <c r="D8" s="14">
        <v>0</v>
      </c>
      <c r="E8" s="14">
        <f t="shared" si="0"/>
        <v>0</v>
      </c>
    </row>
    <row r="9" spans="1:5" ht="15" customHeight="1">
      <c r="A9" s="41" t="s">
        <v>1218</v>
      </c>
      <c r="B9" s="147" t="s">
        <v>1219</v>
      </c>
      <c r="C9" s="14">
        <v>306987.62</v>
      </c>
      <c r="D9" s="14">
        <v>0</v>
      </c>
      <c r="E9" s="14">
        <f t="shared" si="0"/>
        <v>0</v>
      </c>
    </row>
    <row r="10" spans="1:5" ht="21" customHeight="1">
      <c r="A10" s="110" t="s">
        <v>1159</v>
      </c>
      <c r="B10" s="111" t="s">
        <v>1211</v>
      </c>
      <c r="C10" s="136">
        <f>SUM(C13)</f>
        <v>0</v>
      </c>
      <c r="D10" s="136">
        <f>D11+D13</f>
        <v>0</v>
      </c>
      <c r="E10" s="14" t="e">
        <f t="shared" si="0"/>
        <v>#DIV/0!</v>
      </c>
    </row>
    <row r="11" spans="1:5" ht="27.75" customHeight="1">
      <c r="A11" s="110" t="s">
        <v>1161</v>
      </c>
      <c r="B11" s="146" t="s">
        <v>1216</v>
      </c>
      <c r="C11" s="136">
        <f>SUM(C12:C14)</f>
        <v>0</v>
      </c>
      <c r="D11" s="136">
        <f>D12</f>
        <v>0</v>
      </c>
      <c r="E11" s="14" t="e">
        <f t="shared" si="0"/>
        <v>#DIV/0!</v>
      </c>
    </row>
    <row r="12" spans="1:5" ht="15" customHeight="1">
      <c r="A12" s="41" t="s">
        <v>1163</v>
      </c>
      <c r="B12" s="68" t="s">
        <v>1217</v>
      </c>
      <c r="C12" s="14">
        <v>0</v>
      </c>
      <c r="D12" s="14">
        <v>0</v>
      </c>
      <c r="E12" s="14" t="e">
        <f t="shared" si="0"/>
        <v>#DIV/0!</v>
      </c>
    </row>
    <row r="13" spans="1:5" ht="18" customHeight="1">
      <c r="A13" s="110" t="s">
        <v>1165</v>
      </c>
      <c r="B13" s="111" t="s">
        <v>1212</v>
      </c>
      <c r="C13" s="136">
        <f>SUM(C14:C16)</f>
        <v>0</v>
      </c>
      <c r="D13" s="136">
        <f>SUM(D14:D16)</f>
        <v>0</v>
      </c>
      <c r="E13" s="14" t="e">
        <f t="shared" si="0"/>
        <v>#DIV/0!</v>
      </c>
    </row>
    <row r="14" spans="1:5" ht="15" customHeight="1">
      <c r="A14" s="41" t="s">
        <v>1167</v>
      </c>
      <c r="B14" s="68" t="s">
        <v>1168</v>
      </c>
      <c r="C14" s="14">
        <v>0</v>
      </c>
      <c r="D14" s="14">
        <v>0</v>
      </c>
      <c r="E14" s="14" t="e">
        <f t="shared" si="0"/>
        <v>#DIV/0!</v>
      </c>
    </row>
    <row r="15" spans="1:5" ht="15" customHeight="1">
      <c r="A15" s="41" t="s">
        <v>1189</v>
      </c>
      <c r="B15" s="99" t="s">
        <v>1220</v>
      </c>
      <c r="C15" s="14">
        <v>0</v>
      </c>
      <c r="D15" s="14">
        <v>0</v>
      </c>
      <c r="E15" s="14" t="e">
        <f t="shared" si="0"/>
        <v>#DIV/0!</v>
      </c>
    </row>
    <row r="16" spans="1:5" ht="15" customHeight="1">
      <c r="A16" s="41" t="s">
        <v>1190</v>
      </c>
      <c r="B16" s="99" t="s">
        <v>1221</v>
      </c>
      <c r="C16" s="14">
        <v>0</v>
      </c>
      <c r="D16" s="14">
        <v>0</v>
      </c>
      <c r="E16" s="14" t="e">
        <f t="shared" si="0"/>
        <v>#DIV/0!</v>
      </c>
    </row>
    <row r="17" spans="1:5" ht="25.5" customHeight="1">
      <c r="A17" s="107" t="s">
        <v>521</v>
      </c>
      <c r="B17" s="108" t="s">
        <v>283</v>
      </c>
      <c r="C17" s="109">
        <f>C21</f>
        <v>0</v>
      </c>
      <c r="D17" s="109">
        <f>D21+D18</f>
        <v>2711717.8800000004</v>
      </c>
      <c r="E17" s="109" t="e">
        <f t="shared" si="0"/>
        <v>#DIV/0!</v>
      </c>
    </row>
    <row r="18" spans="1:5" ht="21" customHeight="1">
      <c r="A18" s="110" t="s">
        <v>1342</v>
      </c>
      <c r="B18" s="111" t="s">
        <v>1363</v>
      </c>
      <c r="C18" s="136">
        <f>C19</f>
        <v>0</v>
      </c>
      <c r="D18" s="136">
        <f>D19</f>
        <v>2689598.97</v>
      </c>
      <c r="E18" s="14" t="e">
        <f>D18/C18*100</f>
        <v>#DIV/0!</v>
      </c>
    </row>
    <row r="19" spans="1:5" ht="24" customHeight="1">
      <c r="A19" s="110" t="s">
        <v>1343</v>
      </c>
      <c r="B19" s="146" t="s">
        <v>1366</v>
      </c>
      <c r="C19" s="136">
        <f>SUM(C20)</f>
        <v>0</v>
      </c>
      <c r="D19" s="136">
        <f>SUM(D20)</f>
        <v>2689598.97</v>
      </c>
      <c r="E19" s="14" t="e">
        <f>D19/C19*100</f>
        <v>#DIV/0!</v>
      </c>
    </row>
    <row r="20" spans="1:5" ht="15" customHeight="1">
      <c r="A20" s="41" t="s">
        <v>1345</v>
      </c>
      <c r="B20" s="99" t="s">
        <v>1365</v>
      </c>
      <c r="C20" s="14">
        <v>0</v>
      </c>
      <c r="D20" s="14">
        <v>2689598.97</v>
      </c>
      <c r="E20" s="14" t="e">
        <f>D20/C20*100</f>
        <v>#DIV/0!</v>
      </c>
    </row>
    <row r="21" spans="1:5" ht="27" customHeight="1">
      <c r="A21" s="110" t="s">
        <v>1206</v>
      </c>
      <c r="B21" s="146" t="s">
        <v>1362</v>
      </c>
      <c r="C21" s="136">
        <f>C22</f>
        <v>0</v>
      </c>
      <c r="D21" s="136">
        <f>D22+D24</f>
        <v>22118.91</v>
      </c>
      <c r="E21" s="14" t="e">
        <f t="shared" si="0"/>
        <v>#DIV/0!</v>
      </c>
    </row>
    <row r="22" spans="1:5" ht="24" customHeight="1">
      <c r="A22" s="110" t="s">
        <v>1207</v>
      </c>
      <c r="B22" s="146" t="s">
        <v>1210</v>
      </c>
      <c r="C22" s="136">
        <f>SUM(C23)</f>
        <v>0</v>
      </c>
      <c r="D22" s="136">
        <f>SUM(D23)</f>
        <v>0</v>
      </c>
      <c r="E22" s="14" t="e">
        <f t="shared" si="0"/>
        <v>#DIV/0!</v>
      </c>
    </row>
    <row r="23" spans="1:5" ht="15" customHeight="1">
      <c r="A23" s="41" t="s">
        <v>1208</v>
      </c>
      <c r="B23" s="99" t="s">
        <v>1209</v>
      </c>
      <c r="C23" s="14">
        <v>0</v>
      </c>
      <c r="D23" s="14">
        <v>0</v>
      </c>
      <c r="E23" s="14" t="e">
        <f t="shared" si="0"/>
        <v>#DIV/0!</v>
      </c>
    </row>
    <row r="24" spans="1:5" ht="24" customHeight="1">
      <c r="A24" s="110" t="s">
        <v>1350</v>
      </c>
      <c r="B24" s="146" t="s">
        <v>1360</v>
      </c>
      <c r="C24" s="136">
        <f>SUM(C25)</f>
        <v>0</v>
      </c>
      <c r="D24" s="136">
        <f>SUM(D25)</f>
        <v>22118.91</v>
      </c>
      <c r="E24" s="14" t="e">
        <f>D24/C24*100</f>
        <v>#DIV/0!</v>
      </c>
    </row>
    <row r="25" spans="1:5" ht="15" customHeight="1">
      <c r="A25" s="41" t="s">
        <v>1352</v>
      </c>
      <c r="B25" s="99" t="s">
        <v>1361</v>
      </c>
      <c r="C25" s="14">
        <v>0</v>
      </c>
      <c r="D25" s="14">
        <v>22118.91</v>
      </c>
      <c r="E25" s="14" t="e">
        <f>D25/C25*100</f>
        <v>#DIV/0!</v>
      </c>
    </row>
    <row r="26" spans="1:5" ht="25.5" customHeight="1">
      <c r="A26" s="3"/>
      <c r="B26" s="108" t="s">
        <v>801</v>
      </c>
      <c r="C26" s="109">
        <f>C5-C17</f>
        <v>306987.62</v>
      </c>
      <c r="D26" s="109">
        <f>D5-D17</f>
        <v>-2711717.8800000004</v>
      </c>
      <c r="E26" s="109">
        <f t="shared" si="0"/>
        <v>-883.3313473683402</v>
      </c>
    </row>
    <row r="27" ht="42.75" customHeight="1"/>
  </sheetData>
  <sheetProtection/>
  <printOptions/>
  <pageMargins left="1.141732283464567" right="0.5905511811023623" top="0.9448818897637796" bottom="0.7874015748031497" header="0.5118110236220472" footer="0.31496062992125984"/>
  <pageSetup fitToHeight="1" fitToWidth="1" horizontalDpi="180" verticalDpi="18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="140" zoomScaleNormal="140" workbookViewId="0" topLeftCell="A2">
      <selection activeCell="F10" sqref="F10"/>
    </sheetView>
  </sheetViews>
  <sheetFormatPr defaultColWidth="9.140625" defaultRowHeight="12.75"/>
  <cols>
    <col min="1" max="1" width="7.421875" style="2" customWidth="1"/>
    <col min="2" max="2" width="43.7109375" style="2" customWidth="1"/>
    <col min="3" max="3" width="10.7109375" style="149" customWidth="1"/>
    <col min="4" max="5" width="10.7109375" style="2" customWidth="1"/>
    <col min="6" max="6" width="12.8515625" style="2" customWidth="1"/>
    <col min="7" max="8" width="7.7109375" style="50" customWidth="1"/>
    <col min="9" max="16384" width="9.140625" style="2" customWidth="1"/>
  </cols>
  <sheetData>
    <row r="1" spans="1:2" ht="37.5" customHeight="1">
      <c r="A1" s="103" t="s">
        <v>907</v>
      </c>
      <c r="B1" s="12"/>
    </row>
    <row r="2" spans="3:8" ht="61.5" customHeight="1">
      <c r="C2" s="152"/>
      <c r="D2" s="8"/>
      <c r="E2" s="8"/>
      <c r="F2" s="8"/>
      <c r="G2" s="174" t="s">
        <v>173</v>
      </c>
      <c r="H2" s="174"/>
    </row>
    <row r="3" spans="1:8" ht="27" customHeight="1">
      <c r="A3" s="105" t="s">
        <v>800</v>
      </c>
      <c r="B3" s="105" t="s">
        <v>892</v>
      </c>
      <c r="C3" s="161" t="s">
        <v>1152</v>
      </c>
      <c r="D3" s="112" t="s">
        <v>1337</v>
      </c>
      <c r="E3" s="112" t="s">
        <v>1338</v>
      </c>
      <c r="F3" s="112" t="s">
        <v>1339</v>
      </c>
      <c r="G3" s="112" t="s">
        <v>803</v>
      </c>
      <c r="H3" s="112" t="s">
        <v>804</v>
      </c>
    </row>
    <row r="4" spans="1:8" ht="11.25" customHeight="1">
      <c r="A4" s="117">
        <v>1</v>
      </c>
      <c r="B4" s="117">
        <v>2</v>
      </c>
      <c r="C4" s="162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</row>
    <row r="5" spans="1:8" ht="27.75" customHeight="1">
      <c r="A5" s="201" t="s">
        <v>1252</v>
      </c>
      <c r="B5" s="202"/>
      <c r="C5" s="114">
        <f>C6+C7</f>
        <v>306987.62</v>
      </c>
      <c r="D5" s="113">
        <f>D6+D7</f>
        <v>2705550</v>
      </c>
      <c r="E5" s="113">
        <f>E6+E7</f>
        <v>2705550</v>
      </c>
      <c r="F5" s="14">
        <f>F6+F7</f>
        <v>0</v>
      </c>
      <c r="G5" s="114">
        <f aca="true" t="shared" si="0" ref="G5:G11">F5/C5*100</f>
        <v>0</v>
      </c>
      <c r="H5" s="114">
        <f aca="true" t="shared" si="1" ref="H5:H11">F5/E5*100</f>
        <v>0</v>
      </c>
    </row>
    <row r="6" spans="1:8" ht="27.75" customHeight="1">
      <c r="A6" s="201" t="s">
        <v>1253</v>
      </c>
      <c r="B6" s="202"/>
      <c r="C6" s="114">
        <v>0</v>
      </c>
      <c r="D6" s="113">
        <v>2705550</v>
      </c>
      <c r="E6" s="113">
        <v>2705550</v>
      </c>
      <c r="F6" s="14">
        <v>0</v>
      </c>
      <c r="G6" s="114" t="e">
        <f t="shared" si="0"/>
        <v>#DIV/0!</v>
      </c>
      <c r="H6" s="114">
        <f t="shared" si="1"/>
        <v>0</v>
      </c>
    </row>
    <row r="7" spans="1:8" ht="27.75" customHeight="1">
      <c r="A7" s="201" t="s">
        <v>1254</v>
      </c>
      <c r="B7" s="202"/>
      <c r="C7" s="114">
        <v>306987.62</v>
      </c>
      <c r="D7" s="113">
        <v>0</v>
      </c>
      <c r="E7" s="113">
        <v>0</v>
      </c>
      <c r="F7" s="114">
        <v>0</v>
      </c>
      <c r="G7" s="114">
        <f t="shared" si="0"/>
        <v>0</v>
      </c>
      <c r="H7" s="114" t="e">
        <f t="shared" si="1"/>
        <v>#DIV/0!</v>
      </c>
    </row>
    <row r="8" spans="1:8" ht="25.5" customHeight="1">
      <c r="A8" s="203" t="s">
        <v>1250</v>
      </c>
      <c r="B8" s="204"/>
      <c r="C8" s="116">
        <f>C5</f>
        <v>306987.62</v>
      </c>
      <c r="D8" s="115">
        <f>D5</f>
        <v>2705550</v>
      </c>
      <c r="E8" s="115">
        <f>E5</f>
        <v>2705550</v>
      </c>
      <c r="F8" s="109">
        <f>F5</f>
        <v>0</v>
      </c>
      <c r="G8" s="116">
        <f t="shared" si="0"/>
        <v>0</v>
      </c>
      <c r="H8" s="116">
        <f t="shared" si="1"/>
        <v>0</v>
      </c>
    </row>
    <row r="9" spans="1:8" ht="27.75" customHeight="1">
      <c r="A9" s="201" t="s">
        <v>894</v>
      </c>
      <c r="B9" s="202"/>
      <c r="C9" s="114">
        <v>0</v>
      </c>
      <c r="D9" s="113">
        <v>20000</v>
      </c>
      <c r="E9" s="113">
        <v>20000</v>
      </c>
      <c r="F9" s="114">
        <f>92906.05+22118.91</f>
        <v>115024.96</v>
      </c>
      <c r="G9" s="114" t="e">
        <f t="shared" si="0"/>
        <v>#DIV/0!</v>
      </c>
      <c r="H9" s="114">
        <f t="shared" si="1"/>
        <v>575.1248</v>
      </c>
    </row>
    <row r="10" spans="1:8" ht="27.75" customHeight="1">
      <c r="A10" s="201" t="s">
        <v>1367</v>
      </c>
      <c r="B10" s="202"/>
      <c r="C10" s="114">
        <v>0</v>
      </c>
      <c r="D10" s="113">
        <v>20000</v>
      </c>
      <c r="E10" s="113">
        <v>20000</v>
      </c>
      <c r="F10" s="14">
        <v>2596692.92</v>
      </c>
      <c r="G10" s="114" t="e">
        <f>F10/C10*100</f>
        <v>#DIV/0!</v>
      </c>
      <c r="H10" s="114">
        <f>F10/E10*100</f>
        <v>12983.4646</v>
      </c>
    </row>
    <row r="11" spans="1:8" ht="25.5" customHeight="1">
      <c r="A11" s="203" t="s">
        <v>1251</v>
      </c>
      <c r="B11" s="204"/>
      <c r="C11" s="116">
        <f>C9</f>
        <v>0</v>
      </c>
      <c r="D11" s="115">
        <f>D9</f>
        <v>20000</v>
      </c>
      <c r="E11" s="115">
        <f>E9</f>
        <v>20000</v>
      </c>
      <c r="F11" s="116">
        <f>F9+F10</f>
        <v>2711717.88</v>
      </c>
      <c r="G11" s="116" t="e">
        <f t="shared" si="0"/>
        <v>#DIV/0!</v>
      </c>
      <c r="H11" s="116">
        <f t="shared" si="1"/>
        <v>13558.589399999999</v>
      </c>
    </row>
  </sheetData>
  <sheetProtection/>
  <mergeCells count="8">
    <mergeCell ref="G2:H2"/>
    <mergeCell ref="A7:B7"/>
    <mergeCell ref="A8:B8"/>
    <mergeCell ref="A9:B9"/>
    <mergeCell ref="A11:B11"/>
    <mergeCell ref="A5:B5"/>
    <mergeCell ref="A6:B6"/>
    <mergeCell ref="A10:B10"/>
  </mergeCells>
  <printOptions/>
  <pageMargins left="1.3385826771653544" right="0.5905511811023623" top="1.141732283464567" bottom="0.7874015748031497" header="0.5118110236220472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4" zoomScaleNormal="84" zoomScaleSheetLayoutView="50" zoomScalePageLayoutView="0" workbookViewId="0" topLeftCell="A1">
      <selection activeCell="F8" sqref="F8"/>
    </sheetView>
  </sheetViews>
  <sheetFormatPr defaultColWidth="21.421875" defaultRowHeight="12.75"/>
  <cols>
    <col min="1" max="1" width="18.00390625" style="38" customWidth="1"/>
    <col min="2" max="2" width="21.421875" style="38" customWidth="1"/>
    <col min="3" max="3" width="46.00390625" style="38" customWidth="1"/>
    <col min="4" max="5" width="17.7109375" style="38" customWidth="1"/>
    <col min="6" max="6" width="19.140625" style="38" customWidth="1"/>
    <col min="7" max="7" width="11.7109375" style="38" customWidth="1"/>
    <col min="8" max="16384" width="21.421875" style="38" customWidth="1"/>
  </cols>
  <sheetData>
    <row r="1" spans="1:7" ht="82.5" customHeight="1">
      <c r="A1" s="216" t="s">
        <v>908</v>
      </c>
      <c r="B1" s="216"/>
      <c r="C1" s="216"/>
      <c r="D1" s="216"/>
      <c r="E1" s="216"/>
      <c r="F1" s="216"/>
      <c r="G1" s="216"/>
    </row>
    <row r="2" ht="63.75" customHeight="1"/>
    <row r="3" spans="1:7" ht="18" customHeight="1">
      <c r="A3" s="214" t="s">
        <v>540</v>
      </c>
      <c r="B3" s="217" t="s">
        <v>541</v>
      </c>
      <c r="C3" s="218"/>
      <c r="D3" s="214" t="s">
        <v>1368</v>
      </c>
      <c r="E3" s="214" t="s">
        <v>1369</v>
      </c>
      <c r="F3" s="214" t="s">
        <v>1370</v>
      </c>
      <c r="G3" s="213" t="s">
        <v>738</v>
      </c>
    </row>
    <row r="4" spans="1:7" ht="22.5" customHeight="1">
      <c r="A4" s="215"/>
      <c r="B4" s="219"/>
      <c r="C4" s="220"/>
      <c r="D4" s="215"/>
      <c r="E4" s="215"/>
      <c r="F4" s="215"/>
      <c r="G4" s="213"/>
    </row>
    <row r="5" spans="1:7" ht="18" customHeight="1">
      <c r="A5" s="39">
        <v>1</v>
      </c>
      <c r="B5" s="221">
        <v>2</v>
      </c>
      <c r="C5" s="221"/>
      <c r="D5" s="39">
        <v>3</v>
      </c>
      <c r="E5" s="39">
        <v>4</v>
      </c>
      <c r="F5" s="39">
        <v>5</v>
      </c>
      <c r="G5" s="39">
        <v>6</v>
      </c>
    </row>
    <row r="6" spans="1:7" ht="49.5" customHeight="1">
      <c r="A6" s="42" t="s">
        <v>545</v>
      </c>
      <c r="B6" s="222" t="s">
        <v>549</v>
      </c>
      <c r="C6" s="223"/>
      <c r="D6" s="87">
        <f>D10</f>
        <v>36435350</v>
      </c>
      <c r="E6" s="87">
        <f>E10</f>
        <v>36435350</v>
      </c>
      <c r="F6" s="127">
        <f>F10</f>
        <v>14677470.45</v>
      </c>
      <c r="G6" s="40">
        <f>F6/E6*100</f>
        <v>40.283599443946606</v>
      </c>
    </row>
    <row r="7" spans="1:7" ht="37.5" customHeight="1">
      <c r="A7" s="44" t="s">
        <v>546</v>
      </c>
      <c r="B7" s="205" t="s">
        <v>542</v>
      </c>
      <c r="C7" s="206"/>
      <c r="D7" s="88">
        <v>31066700</v>
      </c>
      <c r="E7" s="88">
        <v>31066700</v>
      </c>
      <c r="F7" s="128">
        <v>12351782.62</v>
      </c>
      <c r="G7" s="40">
        <f>F7/E7*100</f>
        <v>39.75891427155121</v>
      </c>
    </row>
    <row r="8" spans="1:7" ht="37.5" customHeight="1">
      <c r="A8" s="45" t="s">
        <v>547</v>
      </c>
      <c r="B8" s="207" t="s">
        <v>543</v>
      </c>
      <c r="C8" s="208"/>
      <c r="D8" s="89">
        <v>4333600</v>
      </c>
      <c r="E8" s="89">
        <v>4333600</v>
      </c>
      <c r="F8" s="129">
        <v>1940685.28</v>
      </c>
      <c r="G8" s="40">
        <f>F8/E8*100</f>
        <v>44.782289089902164</v>
      </c>
    </row>
    <row r="9" spans="1:7" ht="37.5" customHeight="1">
      <c r="A9" s="46" t="s">
        <v>548</v>
      </c>
      <c r="B9" s="209" t="s">
        <v>544</v>
      </c>
      <c r="C9" s="210"/>
      <c r="D9" s="89">
        <v>1035050</v>
      </c>
      <c r="E9" s="89">
        <v>1035050</v>
      </c>
      <c r="F9" s="129">
        <v>385002.55</v>
      </c>
      <c r="G9" s="40">
        <f>F9/E9*100</f>
        <v>37.19651707646974</v>
      </c>
    </row>
    <row r="10" spans="1:7" ht="39" customHeight="1">
      <c r="A10" s="43"/>
      <c r="B10" s="211" t="s">
        <v>552</v>
      </c>
      <c r="C10" s="212"/>
      <c r="D10" s="90">
        <f>D7+D8+D9</f>
        <v>36435350</v>
      </c>
      <c r="E10" s="90">
        <f>E7+E8+E9</f>
        <v>36435350</v>
      </c>
      <c r="F10" s="130">
        <f>F7+F8+F9</f>
        <v>14677470.45</v>
      </c>
      <c r="G10" s="47">
        <f>F10/E10*100</f>
        <v>40.283599443946606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13">
    <mergeCell ref="A1:G1"/>
    <mergeCell ref="B3:C4"/>
    <mergeCell ref="A3:A4"/>
    <mergeCell ref="B5:C5"/>
    <mergeCell ref="B6:C6"/>
    <mergeCell ref="D3:D4"/>
    <mergeCell ref="B7:C7"/>
    <mergeCell ref="B8:C8"/>
    <mergeCell ref="B9:C9"/>
    <mergeCell ref="B10:C10"/>
    <mergeCell ref="G3:G4"/>
    <mergeCell ref="E3:E4"/>
    <mergeCell ref="F3:F4"/>
  </mergeCells>
  <printOptions/>
  <pageMargins left="0.8661417322834646" right="0.5511811023622047" top="0.984251968503937" bottom="0.5905511811023623" header="0.3937007874015748" footer="0.1968503937007874"/>
  <pageSetup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307"/>
  <sheetViews>
    <sheetView zoomScale="130" zoomScaleNormal="130" zoomScaleSheetLayoutView="50" workbookViewId="0" topLeftCell="A1268">
      <selection activeCell="E1286" sqref="E1286"/>
    </sheetView>
  </sheetViews>
  <sheetFormatPr defaultColWidth="9.140625" defaultRowHeight="12.75"/>
  <cols>
    <col min="1" max="1" width="8.140625" style="2" customWidth="1"/>
    <col min="2" max="2" width="54.28125" style="2" customWidth="1"/>
    <col min="3" max="4" width="11.7109375" style="2" customWidth="1"/>
    <col min="5" max="5" width="15.8515625" style="2" customWidth="1"/>
    <col min="6" max="6" width="8.28125" style="2" customWidth="1"/>
    <col min="7" max="8" width="9.8515625" style="2" bestFit="1" customWidth="1"/>
    <col min="9" max="9" width="10.7109375" style="2" customWidth="1"/>
    <col min="10" max="10" width="12.8515625" style="2" customWidth="1"/>
    <col min="11" max="16384" width="9.140625" style="2" customWidth="1"/>
  </cols>
  <sheetData>
    <row r="1" ht="11.25" customHeight="1"/>
    <row r="2" spans="1:7" ht="22.5" customHeight="1">
      <c r="A2" s="249" t="s">
        <v>909</v>
      </c>
      <c r="B2" s="249"/>
      <c r="C2" s="249"/>
      <c r="D2" s="249"/>
      <c r="E2" s="249"/>
      <c r="F2" s="249"/>
      <c r="G2" s="59"/>
    </row>
    <row r="3" ht="18.75" customHeight="1"/>
    <row r="4" spans="1:6" ht="30" customHeight="1">
      <c r="A4" s="250" t="s">
        <v>550</v>
      </c>
      <c r="B4" s="251"/>
      <c r="C4" s="13" t="s">
        <v>1371</v>
      </c>
      <c r="D4" s="13" t="s">
        <v>1372</v>
      </c>
      <c r="E4" s="13" t="s">
        <v>1373</v>
      </c>
      <c r="F4" s="13" t="s">
        <v>539</v>
      </c>
    </row>
    <row r="5" spans="1:6" ht="11.25" customHeight="1">
      <c r="A5" s="252">
        <v>1</v>
      </c>
      <c r="B5" s="251"/>
      <c r="C5" s="13">
        <v>2</v>
      </c>
      <c r="D5" s="13">
        <v>3</v>
      </c>
      <c r="E5" s="13">
        <v>4</v>
      </c>
      <c r="F5" s="13">
        <v>5</v>
      </c>
    </row>
    <row r="6" spans="1:6" ht="42.75" customHeight="1">
      <c r="A6" s="255" t="s">
        <v>1266</v>
      </c>
      <c r="B6" s="251"/>
      <c r="C6" s="60">
        <f>C7+C1143+C1227</f>
        <v>36435350</v>
      </c>
      <c r="D6" s="60">
        <f>D7+D1143+D1227</f>
        <v>36435350</v>
      </c>
      <c r="E6" s="131">
        <f>E7+E1143+E1227</f>
        <v>14677470.45</v>
      </c>
      <c r="F6" s="61">
        <f aca="true" t="shared" si="0" ref="F6:F23">E6/D6*100</f>
        <v>40.283599443946606</v>
      </c>
    </row>
    <row r="7" spans="1:6" ht="36" customHeight="1">
      <c r="A7" s="253" t="s">
        <v>551</v>
      </c>
      <c r="B7" s="251"/>
      <c r="C7" s="62">
        <f>C15+C91+C116+C144+C176+C237+C285+C308+C344+C428+C455+C526+C538+C576+C631+C665+C706+C741+C812+C977+C989+C1022+C1051</f>
        <v>31066700</v>
      </c>
      <c r="D7" s="62">
        <f>D15+D91+D116+D144+D176+D237+D285+D308+D344+D428+D455+D526+D538+D576+D631+D665+D706+D741+D812+D977+D989+D1022+D1051</f>
        <v>31066700</v>
      </c>
      <c r="E7" s="132">
        <f>E15+E91+E116+E144+E176+E237+E285+E308+E344+E428+E455+E526+E538+E576+E631+E665+E706+E741+E812+E977+E989+E1022+E1051</f>
        <v>12351782.62</v>
      </c>
      <c r="F7" s="61">
        <f t="shared" si="0"/>
        <v>39.75891427155121</v>
      </c>
    </row>
    <row r="8" spans="1:8" ht="18" customHeight="1">
      <c r="A8" s="224" t="s">
        <v>897</v>
      </c>
      <c r="B8" s="225"/>
      <c r="C8" s="4">
        <f>C18+C57+C73+C94+C119+C163+C179+C190+C203+C214+C225+C240+C265+C276+C288+C299+C324+C335+C347+C358+C369+C380+C402+C413+C431+C446+C458+C469+C480+C494+C505+C517+C529+C541+C555+C579+C600+C622+C634+C645+C656+C668+C697+C709+C720+C732+C744+C757+C770+C781+C792+C803+C815+C836+C851+C880+C894+C912+C923+C940+C980+C1004+C1025+C1037+C1054+C1074+C1085+C1096+C1111+C1123+C1134+C254+C311+C391+C611+C683+C968+C992</f>
        <v>13715150</v>
      </c>
      <c r="D8" s="4">
        <f>D18+D57+D73+D94+D119+D163+D179+D190+D203+D214+D225+D240+D265+D276+D288+D299+D324+D335+D347+D358+D369+D380+D402+D413+D431+D446+D458+D469+D480+D494+D505+D517+D529+D541+D555+D579+D600+D622+D634+D645+D656+D668+D697+D709+D720+D732+D744+D757+D770+D781+D792+D803+D815+D836+D851+D880+D894+D912+D923+D940+D980+D1004+D1025+D1037+D1054+D1074+D1085+D1096+D1111+D1123+D1134+D254+D311+D391+D611+D683+D968+D992</f>
        <v>13715150</v>
      </c>
      <c r="E8" s="14">
        <f>E18+E57+E73+E94+E119+E163+E179+E190+E203+E214+E225+E240+E265+E276+E288+E299+E324+E335+E347+E358+E369+E380+E402+E413+E431+E446+E458+E469+E480+E494+E505+E517+E529+E541+E555+E579+E600+E622+E634+E645+E656+E668+E697+E709+E720+E732+E744+E757+E770+E781+E792+E803+E815+E836+E851+E880+E894+E912+E923+E940+E980+E1004+E1025+E1037+E1054+E1074+E1085+E1096+E1111+E1123+E1134+E254+E311+E391+E611+E683+E968+E992</f>
        <v>5225392.21</v>
      </c>
      <c r="F8" s="14">
        <f t="shared" si="0"/>
        <v>38.099417140898936</v>
      </c>
      <c r="G8" s="141"/>
      <c r="H8" s="141"/>
    </row>
    <row r="9" spans="1:6" ht="18" customHeight="1">
      <c r="A9" s="224" t="s">
        <v>1300</v>
      </c>
      <c r="B9" s="225"/>
      <c r="C9" s="4">
        <f aca="true" t="shared" si="1" ref="C9:E13">C19+C58+C74+C95+C120+C164+C180+C191+C204+C215+C226+C241+C266+C277+C289+C300+C325+C336+C348+C359+C370+C381+C403+C414+C432+C447+C459+C470+C481+C495+C506+C518+C530+C542+C556+C580+C601+C623+C635+C646+C657+C669+C698+C710+C721+C733+C745+C758+C771+C782+C793+C816+C837+C852+C881+C895+C913+C924+C941+C981+C1005+C1026+C1038+C1055+C1075+C1086+C1097+C1112+C1124+C1135+C255+C312+C392+C612+C684+C969+C993</f>
        <v>4653000</v>
      </c>
      <c r="D9" s="4">
        <f t="shared" si="1"/>
        <v>4653000</v>
      </c>
      <c r="E9" s="14">
        <f t="shared" si="1"/>
        <v>2804437.08</v>
      </c>
      <c r="F9" s="14">
        <f t="shared" si="0"/>
        <v>60.27158994197293</v>
      </c>
    </row>
    <row r="10" spans="1:6" ht="18" customHeight="1">
      <c r="A10" s="224" t="s">
        <v>1299</v>
      </c>
      <c r="B10" s="225"/>
      <c r="C10" s="4">
        <f t="shared" si="1"/>
        <v>5482000</v>
      </c>
      <c r="D10" s="4">
        <f t="shared" si="1"/>
        <v>5482000</v>
      </c>
      <c r="E10" s="14">
        <f t="shared" si="1"/>
        <v>1337118.8</v>
      </c>
      <c r="F10" s="14">
        <f t="shared" si="0"/>
        <v>24.391076249543964</v>
      </c>
    </row>
    <row r="11" spans="1:6" ht="18" customHeight="1">
      <c r="A11" s="224" t="s">
        <v>1297</v>
      </c>
      <c r="B11" s="225"/>
      <c r="C11" s="4">
        <f t="shared" si="1"/>
        <v>4453000</v>
      </c>
      <c r="D11" s="4">
        <f t="shared" si="1"/>
        <v>4453000</v>
      </c>
      <c r="E11" s="14">
        <f t="shared" si="1"/>
        <v>285295.5</v>
      </c>
      <c r="F11" s="14">
        <f t="shared" si="0"/>
        <v>6.406815629912418</v>
      </c>
    </row>
    <row r="12" spans="1:6" ht="18" customHeight="1">
      <c r="A12" s="224" t="s">
        <v>1298</v>
      </c>
      <c r="B12" s="225"/>
      <c r="C12" s="4">
        <f t="shared" si="1"/>
        <v>30000</v>
      </c>
      <c r="D12" s="4">
        <f t="shared" si="1"/>
        <v>30000</v>
      </c>
      <c r="E12" s="14">
        <f t="shared" si="1"/>
        <v>0</v>
      </c>
      <c r="F12" s="14">
        <f t="shared" si="0"/>
        <v>0</v>
      </c>
    </row>
    <row r="13" spans="1:6" ht="18" customHeight="1">
      <c r="A13" s="224" t="s">
        <v>1260</v>
      </c>
      <c r="B13" s="225"/>
      <c r="C13" s="4">
        <f t="shared" si="1"/>
        <v>8000</v>
      </c>
      <c r="D13" s="4">
        <f t="shared" si="1"/>
        <v>8000</v>
      </c>
      <c r="E13" s="14">
        <f t="shared" si="1"/>
        <v>1821.15</v>
      </c>
      <c r="F13" s="14">
        <f t="shared" si="0"/>
        <v>22.764375</v>
      </c>
    </row>
    <row r="14" spans="1:10" ht="18" customHeight="1">
      <c r="A14" s="224" t="s">
        <v>1315</v>
      </c>
      <c r="B14" s="225"/>
      <c r="C14" s="4">
        <f>C572+C24</f>
        <v>2705550</v>
      </c>
      <c r="D14" s="4">
        <f>D572+D24</f>
        <v>2705550</v>
      </c>
      <c r="E14" s="14">
        <f>E572+E24</f>
        <v>0</v>
      </c>
      <c r="F14" s="14">
        <f>E14/D14*100</f>
        <v>0</v>
      </c>
      <c r="H14" s="141"/>
      <c r="I14" s="141"/>
      <c r="J14" s="149"/>
    </row>
    <row r="15" spans="1:6" ht="30" customHeight="1">
      <c r="A15" s="248" t="s">
        <v>599</v>
      </c>
      <c r="B15" s="248"/>
      <c r="C15" s="63">
        <f>C16+C55+C71</f>
        <v>5541150</v>
      </c>
      <c r="D15" s="63">
        <f>D16+D55+D71</f>
        <v>5457462</v>
      </c>
      <c r="E15" s="133">
        <f>E16+E55+E71</f>
        <v>2500779.4399999995</v>
      </c>
      <c r="F15" s="14">
        <f t="shared" si="0"/>
        <v>45.82312144363075</v>
      </c>
    </row>
    <row r="16" spans="1:6" ht="25.5" customHeight="1">
      <c r="A16" s="228" t="s">
        <v>600</v>
      </c>
      <c r="B16" s="229"/>
      <c r="C16" s="64">
        <f>C25+C34</f>
        <v>5276150</v>
      </c>
      <c r="D16" s="64">
        <f>D25+D34</f>
        <v>5192462</v>
      </c>
      <c r="E16" s="134">
        <f>E25+E34</f>
        <v>2381379.4299999997</v>
      </c>
      <c r="F16" s="14">
        <f t="shared" si="0"/>
        <v>45.86224087918217</v>
      </c>
    </row>
    <row r="17" spans="1:6" ht="25.5" customHeight="1">
      <c r="A17" s="228" t="s">
        <v>1052</v>
      </c>
      <c r="B17" s="229"/>
      <c r="C17" s="64">
        <f>SUM(C18:C24)</f>
        <v>5276150</v>
      </c>
      <c r="D17" s="64">
        <f>SUM(D18:D24)</f>
        <v>5192462</v>
      </c>
      <c r="E17" s="134">
        <f>SUM(E18:E24)</f>
        <v>2381379.43</v>
      </c>
      <c r="F17" s="14">
        <f>E17/D17*100</f>
        <v>45.86224087918217</v>
      </c>
    </row>
    <row r="18" spans="1:6" ht="18" customHeight="1">
      <c r="A18" s="224" t="s">
        <v>1045</v>
      </c>
      <c r="B18" s="225"/>
      <c r="C18" s="4">
        <v>3341150</v>
      </c>
      <c r="D18" s="4">
        <f>3341150-83688</f>
        <v>3257462</v>
      </c>
      <c r="E18" s="14">
        <v>859966.85</v>
      </c>
      <c r="F18" s="14">
        <f t="shared" si="0"/>
        <v>26.39990428130858</v>
      </c>
    </row>
    <row r="19" spans="1:6" ht="18" customHeight="1">
      <c r="A19" s="224" t="s">
        <v>1255</v>
      </c>
      <c r="B19" s="225"/>
      <c r="C19" s="4">
        <v>1695000</v>
      </c>
      <c r="D19" s="4">
        <v>1695000</v>
      </c>
      <c r="E19" s="14">
        <v>1316117.08</v>
      </c>
      <c r="F19" s="14">
        <f t="shared" si="0"/>
        <v>77.64702536873158</v>
      </c>
    </row>
    <row r="20" spans="1:6" ht="18" customHeight="1">
      <c r="A20" s="224" t="s">
        <v>1259</v>
      </c>
      <c r="B20" s="225"/>
      <c r="C20" s="4">
        <f>'TABLICA 4-5'!D63</f>
        <v>0</v>
      </c>
      <c r="D20" s="4">
        <v>0</v>
      </c>
      <c r="E20" s="14">
        <v>0</v>
      </c>
      <c r="F20" s="14" t="e">
        <f t="shared" si="0"/>
        <v>#DIV/0!</v>
      </c>
    </row>
    <row r="21" spans="1:6" ht="18" customHeight="1">
      <c r="A21" s="224" t="s">
        <v>1256</v>
      </c>
      <c r="B21" s="225"/>
      <c r="C21" s="4">
        <v>240000</v>
      </c>
      <c r="D21" s="4">
        <v>240000</v>
      </c>
      <c r="E21" s="14">
        <v>205295.5</v>
      </c>
      <c r="F21" s="14">
        <f t="shared" si="0"/>
        <v>85.53979166666666</v>
      </c>
    </row>
    <row r="22" spans="1:6" ht="18" customHeight="1">
      <c r="A22" s="224" t="s">
        <v>1257</v>
      </c>
      <c r="B22" s="225"/>
      <c r="C22" s="4">
        <v>0</v>
      </c>
      <c r="D22" s="4">
        <v>0</v>
      </c>
      <c r="E22" s="14">
        <v>0</v>
      </c>
      <c r="F22" s="14" t="e">
        <f t="shared" si="0"/>
        <v>#DIV/0!</v>
      </c>
    </row>
    <row r="23" spans="1:6" ht="18" customHeight="1">
      <c r="A23" s="224" t="s">
        <v>1262</v>
      </c>
      <c r="B23" s="225"/>
      <c r="C23" s="4">
        <v>0</v>
      </c>
      <c r="D23" s="4">
        <v>0</v>
      </c>
      <c r="E23" s="14">
        <v>0</v>
      </c>
      <c r="F23" s="14" t="e">
        <f t="shared" si="0"/>
        <v>#DIV/0!</v>
      </c>
    </row>
    <row r="24" spans="1:6" ht="18" customHeight="1">
      <c r="A24" s="224" t="s">
        <v>1286</v>
      </c>
      <c r="B24" s="225"/>
      <c r="C24" s="4">
        <v>0</v>
      </c>
      <c r="D24" s="4">
        <v>0</v>
      </c>
      <c r="E24" s="14">
        <v>0</v>
      </c>
      <c r="F24" s="14" t="e">
        <f>E24/D24*100</f>
        <v>#DIV/0!</v>
      </c>
    </row>
    <row r="25" spans="1:6" ht="21" customHeight="1">
      <c r="A25" s="41">
        <v>31</v>
      </c>
      <c r="B25" s="68" t="s">
        <v>38</v>
      </c>
      <c r="C25" s="4">
        <f>C26+C29+C31</f>
        <v>3803650</v>
      </c>
      <c r="D25" s="4">
        <f>D26+D29+D31</f>
        <v>3719962</v>
      </c>
      <c r="E25" s="14">
        <f>E26+E29+E31</f>
        <v>1798556.4499999997</v>
      </c>
      <c r="F25" s="14">
        <f aca="true" t="shared" si="2" ref="F25:F138">E25/D25*100</f>
        <v>48.34878555211047</v>
      </c>
    </row>
    <row r="26" spans="1:6" ht="18" customHeight="1">
      <c r="A26" s="41">
        <v>311</v>
      </c>
      <c r="B26" s="68" t="s">
        <v>323</v>
      </c>
      <c r="C26" s="4">
        <v>3200000</v>
      </c>
      <c r="D26" s="4">
        <f>3200000-83688</f>
        <v>3116312</v>
      </c>
      <c r="E26" s="14">
        <f>SUM(E27:E28)</f>
        <v>1485989.13</v>
      </c>
      <c r="F26" s="14">
        <f t="shared" si="2"/>
        <v>47.68422192643098</v>
      </c>
    </row>
    <row r="27" spans="1:6" ht="15" customHeight="1">
      <c r="A27" s="41">
        <v>3111</v>
      </c>
      <c r="B27" s="68" t="s">
        <v>39</v>
      </c>
      <c r="C27" s="4"/>
      <c r="D27" s="4"/>
      <c r="E27" s="14">
        <v>1485989.13</v>
      </c>
      <c r="F27" s="14" t="e">
        <f t="shared" si="2"/>
        <v>#DIV/0!</v>
      </c>
    </row>
    <row r="28" spans="1:6" ht="15" customHeight="1">
      <c r="A28" s="41" t="s">
        <v>1327</v>
      </c>
      <c r="B28" s="68" t="s">
        <v>1328</v>
      </c>
      <c r="C28" s="4"/>
      <c r="D28" s="4"/>
      <c r="E28" s="14">
        <v>0</v>
      </c>
      <c r="F28" s="14" t="e">
        <f>E28/D28*100</f>
        <v>#DIV/0!</v>
      </c>
    </row>
    <row r="29" spans="1:6" ht="18" customHeight="1">
      <c r="A29" s="41">
        <v>312</v>
      </c>
      <c r="B29" s="68" t="s">
        <v>40</v>
      </c>
      <c r="C29" s="4">
        <v>120000</v>
      </c>
      <c r="D29" s="4">
        <v>120000</v>
      </c>
      <c r="E29" s="14">
        <f>E30</f>
        <v>92401.68</v>
      </c>
      <c r="F29" s="14">
        <f t="shared" si="2"/>
        <v>77.0014</v>
      </c>
    </row>
    <row r="30" spans="1:6" ht="15" customHeight="1">
      <c r="A30" s="41">
        <v>3121</v>
      </c>
      <c r="B30" s="68" t="s">
        <v>41</v>
      </c>
      <c r="C30" s="4"/>
      <c r="D30" s="4"/>
      <c r="E30" s="14">
        <v>92401.68</v>
      </c>
      <c r="F30" s="14" t="e">
        <f t="shared" si="2"/>
        <v>#DIV/0!</v>
      </c>
    </row>
    <row r="31" spans="1:6" ht="18" customHeight="1">
      <c r="A31" s="41">
        <v>313</v>
      </c>
      <c r="B31" s="68" t="s">
        <v>42</v>
      </c>
      <c r="C31" s="4">
        <v>483650</v>
      </c>
      <c r="D31" s="4">
        <v>483650</v>
      </c>
      <c r="E31" s="14">
        <f>SUM(E32:E33)</f>
        <v>220165.64</v>
      </c>
      <c r="F31" s="14">
        <f t="shared" si="2"/>
        <v>45.521687170474515</v>
      </c>
    </row>
    <row r="32" spans="1:6" ht="15" customHeight="1">
      <c r="A32" s="41">
        <v>3132</v>
      </c>
      <c r="B32" s="68" t="s">
        <v>324</v>
      </c>
      <c r="C32" s="4"/>
      <c r="D32" s="4"/>
      <c r="E32" s="14">
        <v>220165.64</v>
      </c>
      <c r="F32" s="14" t="e">
        <f t="shared" si="2"/>
        <v>#DIV/0!</v>
      </c>
    </row>
    <row r="33" spans="1:6" ht="15" customHeight="1">
      <c r="A33" s="41">
        <v>3133</v>
      </c>
      <c r="B33" s="68" t="s">
        <v>325</v>
      </c>
      <c r="C33" s="4"/>
      <c r="D33" s="4"/>
      <c r="E33" s="14">
        <v>0</v>
      </c>
      <c r="F33" s="14" t="e">
        <f t="shared" si="2"/>
        <v>#DIV/0!</v>
      </c>
    </row>
    <row r="34" spans="1:6" ht="21" customHeight="1">
      <c r="A34" s="69">
        <v>32</v>
      </c>
      <c r="B34" s="70" t="s">
        <v>43</v>
      </c>
      <c r="C34" s="71">
        <f>C35+C40+C46+C53</f>
        <v>1472500</v>
      </c>
      <c r="D34" s="71">
        <f>D35+D40+D46+D53</f>
        <v>1472500</v>
      </c>
      <c r="E34" s="135">
        <f>E35+E40+E46+E53</f>
        <v>582822.98</v>
      </c>
      <c r="F34" s="14">
        <f t="shared" si="2"/>
        <v>39.58050797962648</v>
      </c>
    </row>
    <row r="35" spans="1:6" ht="18" customHeight="1">
      <c r="A35" s="41">
        <v>321</v>
      </c>
      <c r="B35" s="68" t="s">
        <v>44</v>
      </c>
      <c r="C35" s="4">
        <v>175500</v>
      </c>
      <c r="D35" s="4">
        <v>175500</v>
      </c>
      <c r="E35" s="14">
        <f>SUM(E36:E39)</f>
        <v>75562.72</v>
      </c>
      <c r="F35" s="14">
        <f t="shared" si="2"/>
        <v>43.05568091168091</v>
      </c>
    </row>
    <row r="36" spans="1:6" ht="15" customHeight="1">
      <c r="A36" s="41">
        <v>3211</v>
      </c>
      <c r="B36" s="68" t="s">
        <v>45</v>
      </c>
      <c r="C36" s="4"/>
      <c r="D36" s="4"/>
      <c r="E36" s="14">
        <v>10406.72</v>
      </c>
      <c r="F36" s="14" t="e">
        <f t="shared" si="2"/>
        <v>#DIV/0!</v>
      </c>
    </row>
    <row r="37" spans="1:6" ht="15" customHeight="1">
      <c r="A37" s="41" t="s">
        <v>145</v>
      </c>
      <c r="B37" s="68" t="s">
        <v>147</v>
      </c>
      <c r="C37" s="4"/>
      <c r="D37" s="4"/>
      <c r="E37" s="14">
        <v>55706</v>
      </c>
      <c r="F37" s="14" t="e">
        <f t="shared" si="2"/>
        <v>#DIV/0!</v>
      </c>
    </row>
    <row r="38" spans="1:6" ht="15" customHeight="1">
      <c r="A38" s="41">
        <v>3213</v>
      </c>
      <c r="B38" s="68" t="s">
        <v>46</v>
      </c>
      <c r="C38" s="4"/>
      <c r="D38" s="4"/>
      <c r="E38" s="14">
        <v>9450</v>
      </c>
      <c r="F38" s="14" t="e">
        <f t="shared" si="2"/>
        <v>#DIV/0!</v>
      </c>
    </row>
    <row r="39" spans="1:6" ht="15" customHeight="1">
      <c r="A39" s="41" t="s">
        <v>315</v>
      </c>
      <c r="B39" s="68" t="s">
        <v>326</v>
      </c>
      <c r="C39" s="4"/>
      <c r="D39" s="4"/>
      <c r="E39" s="14">
        <v>0</v>
      </c>
      <c r="F39" s="14" t="e">
        <f t="shared" si="2"/>
        <v>#DIV/0!</v>
      </c>
    </row>
    <row r="40" spans="1:6" ht="18" customHeight="1">
      <c r="A40" s="41">
        <v>322</v>
      </c>
      <c r="B40" s="68" t="s">
        <v>47</v>
      </c>
      <c r="C40" s="4">
        <v>337000</v>
      </c>
      <c r="D40" s="4">
        <v>337000</v>
      </c>
      <c r="E40" s="14">
        <f>SUM(E41:E45)</f>
        <v>111319.11</v>
      </c>
      <c r="F40" s="14">
        <f t="shared" si="2"/>
        <v>33.032376854599406</v>
      </c>
    </row>
    <row r="41" spans="1:6" ht="15" customHeight="1">
      <c r="A41" s="41">
        <v>3221</v>
      </c>
      <c r="B41" s="68" t="s">
        <v>48</v>
      </c>
      <c r="C41" s="4"/>
      <c r="D41" s="4"/>
      <c r="E41" s="14">
        <v>49758.65</v>
      </c>
      <c r="F41" s="14" t="e">
        <f t="shared" si="2"/>
        <v>#DIV/0!</v>
      </c>
    </row>
    <row r="42" spans="1:6" ht="15" customHeight="1">
      <c r="A42" s="41">
        <v>3223</v>
      </c>
      <c r="B42" s="68" t="s">
        <v>49</v>
      </c>
      <c r="C42" s="4"/>
      <c r="D42" s="4"/>
      <c r="E42" s="14">
        <v>56413.96</v>
      </c>
      <c r="F42" s="14" t="e">
        <f t="shared" si="2"/>
        <v>#DIV/0!</v>
      </c>
    </row>
    <row r="43" spans="1:6" ht="15" customHeight="1">
      <c r="A43" s="41">
        <v>3224</v>
      </c>
      <c r="B43" s="68" t="s">
        <v>50</v>
      </c>
      <c r="C43" s="4"/>
      <c r="D43" s="4"/>
      <c r="E43" s="14">
        <v>1233</v>
      </c>
      <c r="F43" s="14" t="e">
        <f t="shared" si="2"/>
        <v>#DIV/0!</v>
      </c>
    </row>
    <row r="44" spans="1:6" ht="15" customHeight="1">
      <c r="A44" s="41">
        <v>3225</v>
      </c>
      <c r="B44" s="68" t="s">
        <v>51</v>
      </c>
      <c r="C44" s="4"/>
      <c r="D44" s="4"/>
      <c r="E44" s="14">
        <v>3913.5</v>
      </c>
      <c r="F44" s="14" t="e">
        <f>E44/D44*100</f>
        <v>#DIV/0!</v>
      </c>
    </row>
    <row r="45" spans="1:6" ht="15" customHeight="1">
      <c r="A45" s="41" t="s">
        <v>575</v>
      </c>
      <c r="B45" s="68" t="s">
        <v>576</v>
      </c>
      <c r="C45" s="4"/>
      <c r="D45" s="4"/>
      <c r="E45" s="14">
        <v>0</v>
      </c>
      <c r="F45" s="14" t="e">
        <f t="shared" si="2"/>
        <v>#DIV/0!</v>
      </c>
    </row>
    <row r="46" spans="1:6" ht="18" customHeight="1">
      <c r="A46" s="41">
        <v>323</v>
      </c>
      <c r="B46" s="68" t="s">
        <v>52</v>
      </c>
      <c r="C46" s="4">
        <v>900000</v>
      </c>
      <c r="D46" s="4">
        <v>900000</v>
      </c>
      <c r="E46" s="14">
        <f>SUM(E47:E52)</f>
        <v>381271.71</v>
      </c>
      <c r="F46" s="14">
        <f t="shared" si="2"/>
        <v>42.36352333333333</v>
      </c>
    </row>
    <row r="47" spans="1:6" ht="15" customHeight="1">
      <c r="A47" s="41">
        <v>3231</v>
      </c>
      <c r="B47" s="68" t="s">
        <v>53</v>
      </c>
      <c r="C47" s="4"/>
      <c r="D47" s="4"/>
      <c r="E47" s="14">
        <v>85522.88</v>
      </c>
      <c r="F47" s="14" t="e">
        <f t="shared" si="2"/>
        <v>#DIV/0!</v>
      </c>
    </row>
    <row r="48" spans="1:6" ht="15" customHeight="1">
      <c r="A48" s="41">
        <v>3232</v>
      </c>
      <c r="B48" s="68" t="s">
        <v>54</v>
      </c>
      <c r="C48" s="4"/>
      <c r="D48" s="4"/>
      <c r="E48" s="14">
        <v>79449.88</v>
      </c>
      <c r="F48" s="14" t="e">
        <f t="shared" si="2"/>
        <v>#DIV/0!</v>
      </c>
    </row>
    <row r="49" spans="1:6" ht="15" customHeight="1">
      <c r="A49" s="41">
        <v>3234</v>
      </c>
      <c r="B49" s="68" t="s">
        <v>55</v>
      </c>
      <c r="C49" s="4"/>
      <c r="D49" s="4"/>
      <c r="E49" s="14">
        <v>15903.98</v>
      </c>
      <c r="F49" s="14" t="e">
        <f t="shared" si="2"/>
        <v>#DIV/0!</v>
      </c>
    </row>
    <row r="50" spans="1:6" ht="15" customHeight="1">
      <c r="A50" s="41" t="s">
        <v>349</v>
      </c>
      <c r="B50" s="68" t="s">
        <v>350</v>
      </c>
      <c r="C50" s="4"/>
      <c r="D50" s="4"/>
      <c r="E50" s="14">
        <v>117662.64</v>
      </c>
      <c r="F50" s="14" t="e">
        <f t="shared" si="2"/>
        <v>#DIV/0!</v>
      </c>
    </row>
    <row r="51" spans="1:6" ht="15" customHeight="1">
      <c r="A51" s="41">
        <v>3238</v>
      </c>
      <c r="B51" s="68" t="s">
        <v>56</v>
      </c>
      <c r="C51" s="4"/>
      <c r="D51" s="4"/>
      <c r="E51" s="14">
        <v>76079.83</v>
      </c>
      <c r="F51" s="14" t="e">
        <f t="shared" si="2"/>
        <v>#DIV/0!</v>
      </c>
    </row>
    <row r="52" spans="1:6" ht="15" customHeight="1">
      <c r="A52" s="41" t="s">
        <v>341</v>
      </c>
      <c r="B52" s="68" t="s">
        <v>348</v>
      </c>
      <c r="C52" s="4"/>
      <c r="D52" s="4"/>
      <c r="E52" s="14">
        <v>6652.5</v>
      </c>
      <c r="F52" s="14" t="e">
        <f t="shared" si="2"/>
        <v>#DIV/0!</v>
      </c>
    </row>
    <row r="53" spans="1:6" ht="18" customHeight="1">
      <c r="A53" s="41" t="s">
        <v>293</v>
      </c>
      <c r="B53" s="68" t="s">
        <v>299</v>
      </c>
      <c r="C53" s="4">
        <v>60000</v>
      </c>
      <c r="D53" s="4">
        <v>60000</v>
      </c>
      <c r="E53" s="14">
        <f>E54</f>
        <v>14669.44</v>
      </c>
      <c r="F53" s="14">
        <f t="shared" si="2"/>
        <v>24.449066666666667</v>
      </c>
    </row>
    <row r="54" spans="1:6" ht="15" customHeight="1">
      <c r="A54" s="41">
        <v>3293</v>
      </c>
      <c r="B54" s="3" t="s">
        <v>37</v>
      </c>
      <c r="C54" s="4"/>
      <c r="D54" s="4"/>
      <c r="E54" s="14">
        <v>14669.44</v>
      </c>
      <c r="F54" s="14" t="e">
        <f t="shared" si="2"/>
        <v>#DIV/0!</v>
      </c>
    </row>
    <row r="55" spans="1:6" ht="25.5" customHeight="1">
      <c r="A55" s="243" t="s">
        <v>935</v>
      </c>
      <c r="B55" s="244"/>
      <c r="C55" s="64">
        <f>C63</f>
        <v>185000</v>
      </c>
      <c r="D55" s="64">
        <f>D63</f>
        <v>185000</v>
      </c>
      <c r="E55" s="134">
        <f>E63</f>
        <v>55825.38</v>
      </c>
      <c r="F55" s="14">
        <f t="shared" si="2"/>
        <v>30.17588108108108</v>
      </c>
    </row>
    <row r="56" spans="1:6" ht="25.5" customHeight="1">
      <c r="A56" s="228" t="s">
        <v>1051</v>
      </c>
      <c r="B56" s="229"/>
      <c r="C56" s="64">
        <f>SUM(C57:C62)</f>
        <v>185000</v>
      </c>
      <c r="D56" s="64">
        <f>SUM(D57:D62)</f>
        <v>185000</v>
      </c>
      <c r="E56" s="134">
        <f>SUM(E57:E62)</f>
        <v>55825.38</v>
      </c>
      <c r="F56" s="14">
        <f t="shared" si="2"/>
        <v>30.17588108108108</v>
      </c>
    </row>
    <row r="57" spans="1:6" ht="18" customHeight="1">
      <c r="A57" s="224" t="s">
        <v>1045</v>
      </c>
      <c r="B57" s="225"/>
      <c r="C57" s="4">
        <v>185000</v>
      </c>
      <c r="D57" s="4">
        <v>185000</v>
      </c>
      <c r="E57" s="14">
        <v>55825.38</v>
      </c>
      <c r="F57" s="14">
        <f t="shared" si="2"/>
        <v>30.17588108108108</v>
      </c>
    </row>
    <row r="58" spans="1:6" ht="18" customHeight="1">
      <c r="A58" s="224" t="s">
        <v>1255</v>
      </c>
      <c r="B58" s="225"/>
      <c r="C58" s="4">
        <v>0</v>
      </c>
      <c r="D58" s="4">
        <v>0</v>
      </c>
      <c r="E58" s="14">
        <v>0</v>
      </c>
      <c r="F58" s="14" t="e">
        <f t="shared" si="2"/>
        <v>#DIV/0!</v>
      </c>
    </row>
    <row r="59" spans="1:6" ht="18" customHeight="1">
      <c r="A59" s="224" t="s">
        <v>1261</v>
      </c>
      <c r="B59" s="225"/>
      <c r="C59" s="4">
        <f>'TABLICA 4-5'!D100</f>
        <v>0</v>
      </c>
      <c r="D59" s="4">
        <v>0</v>
      </c>
      <c r="E59" s="14">
        <v>0</v>
      </c>
      <c r="F59" s="14" t="e">
        <f t="shared" si="2"/>
        <v>#DIV/0!</v>
      </c>
    </row>
    <row r="60" spans="1:6" ht="18" customHeight="1">
      <c r="A60" s="224" t="s">
        <v>1256</v>
      </c>
      <c r="B60" s="225"/>
      <c r="C60" s="4">
        <v>0</v>
      </c>
      <c r="D60" s="4">
        <v>0</v>
      </c>
      <c r="E60" s="14">
        <v>0</v>
      </c>
      <c r="F60" s="14" t="e">
        <f t="shared" si="2"/>
        <v>#DIV/0!</v>
      </c>
    </row>
    <row r="61" spans="1:6" ht="18" customHeight="1">
      <c r="A61" s="224" t="s">
        <v>1257</v>
      </c>
      <c r="B61" s="225"/>
      <c r="C61" s="4">
        <v>0</v>
      </c>
      <c r="D61" s="4">
        <v>0</v>
      </c>
      <c r="E61" s="14">
        <v>0</v>
      </c>
      <c r="F61" s="14" t="e">
        <f t="shared" si="2"/>
        <v>#DIV/0!</v>
      </c>
    </row>
    <row r="62" spans="1:6" ht="18" customHeight="1">
      <c r="A62" s="224" t="s">
        <v>1258</v>
      </c>
      <c r="B62" s="225"/>
      <c r="C62" s="4">
        <v>0</v>
      </c>
      <c r="D62" s="4">
        <v>0</v>
      </c>
      <c r="E62" s="14">
        <v>0</v>
      </c>
      <c r="F62" s="14" t="e">
        <f t="shared" si="2"/>
        <v>#DIV/0!</v>
      </c>
    </row>
    <row r="63" spans="1:6" ht="21" customHeight="1">
      <c r="A63" s="41">
        <v>32</v>
      </c>
      <c r="B63" s="148" t="s">
        <v>274</v>
      </c>
      <c r="C63" s="4">
        <f>C64+C66+C68</f>
        <v>185000</v>
      </c>
      <c r="D63" s="4">
        <f>D64+D66+D68</f>
        <v>185000</v>
      </c>
      <c r="E63" s="14">
        <f>E64+E66+E68</f>
        <v>55825.38</v>
      </c>
      <c r="F63" s="14">
        <f t="shared" si="2"/>
        <v>30.17588108108108</v>
      </c>
    </row>
    <row r="64" spans="1:6" ht="18" customHeight="1">
      <c r="A64" s="41">
        <v>323</v>
      </c>
      <c r="B64" s="3" t="s">
        <v>336</v>
      </c>
      <c r="C64" s="4">
        <v>20000</v>
      </c>
      <c r="D64" s="4">
        <v>20000</v>
      </c>
      <c r="E64" s="14">
        <f>E65</f>
        <v>5625</v>
      </c>
      <c r="F64" s="14">
        <f t="shared" si="2"/>
        <v>28.125</v>
      </c>
    </row>
    <row r="65" spans="1:6" ht="15" customHeight="1">
      <c r="A65" s="41">
        <v>3233</v>
      </c>
      <c r="B65" s="3" t="s">
        <v>337</v>
      </c>
      <c r="C65" s="4"/>
      <c r="D65" s="4"/>
      <c r="E65" s="14">
        <v>5625</v>
      </c>
      <c r="F65" s="14" t="e">
        <f t="shared" si="2"/>
        <v>#DIV/0!</v>
      </c>
    </row>
    <row r="66" spans="1:6" ht="18" customHeight="1">
      <c r="A66" s="41" t="s">
        <v>303</v>
      </c>
      <c r="B66" s="148" t="s">
        <v>1264</v>
      </c>
      <c r="C66" s="4">
        <v>0</v>
      </c>
      <c r="D66" s="4">
        <v>0</v>
      </c>
      <c r="E66" s="14">
        <f>E67</f>
        <v>0</v>
      </c>
      <c r="F66" s="14" t="e">
        <f t="shared" si="2"/>
        <v>#DIV/0!</v>
      </c>
    </row>
    <row r="67" spans="1:6" ht="15" customHeight="1">
      <c r="A67" s="41" t="s">
        <v>305</v>
      </c>
      <c r="B67" s="72" t="s">
        <v>1263</v>
      </c>
      <c r="C67" s="4"/>
      <c r="D67" s="4"/>
      <c r="E67" s="14">
        <v>0</v>
      </c>
      <c r="F67" s="14" t="e">
        <f t="shared" si="2"/>
        <v>#DIV/0!</v>
      </c>
    </row>
    <row r="68" spans="1:6" ht="18" customHeight="1">
      <c r="A68" s="41">
        <v>329</v>
      </c>
      <c r="B68" s="68" t="s">
        <v>57</v>
      </c>
      <c r="C68" s="4">
        <v>165000</v>
      </c>
      <c r="D68" s="4">
        <v>165000</v>
      </c>
      <c r="E68" s="14">
        <f>SUM(E69:E70)</f>
        <v>50200.38</v>
      </c>
      <c r="F68" s="14">
        <f t="shared" si="2"/>
        <v>30.42447272727273</v>
      </c>
    </row>
    <row r="69" spans="1:6" ht="15" customHeight="1">
      <c r="A69" s="41">
        <v>3291</v>
      </c>
      <c r="B69" s="3" t="s">
        <v>351</v>
      </c>
      <c r="C69" s="4"/>
      <c r="D69" s="4"/>
      <c r="E69" s="14">
        <v>42785</v>
      </c>
      <c r="F69" s="14" t="e">
        <f t="shared" si="2"/>
        <v>#DIV/0!</v>
      </c>
    </row>
    <row r="70" spans="1:6" ht="15" customHeight="1">
      <c r="A70" s="41">
        <v>3293</v>
      </c>
      <c r="B70" s="3" t="s">
        <v>37</v>
      </c>
      <c r="C70" s="4"/>
      <c r="D70" s="4"/>
      <c r="E70" s="14">
        <v>7415.38</v>
      </c>
      <c r="F70" s="14" t="e">
        <f t="shared" si="2"/>
        <v>#DIV/0!</v>
      </c>
    </row>
    <row r="71" spans="1:6" ht="25.5" customHeight="1">
      <c r="A71" s="246" t="s">
        <v>676</v>
      </c>
      <c r="B71" s="247"/>
      <c r="C71" s="5">
        <f>C79</f>
        <v>80000</v>
      </c>
      <c r="D71" s="5">
        <f>D79</f>
        <v>80000</v>
      </c>
      <c r="E71" s="136">
        <f>E79</f>
        <v>63574.630000000005</v>
      </c>
      <c r="F71" s="14">
        <f>E71/D71*100</f>
        <v>79.4682875</v>
      </c>
    </row>
    <row r="72" spans="1:6" ht="25.5" customHeight="1">
      <c r="A72" s="228" t="s">
        <v>1265</v>
      </c>
      <c r="B72" s="229"/>
      <c r="C72" s="64">
        <f>SUM(C73:C78)</f>
        <v>80000</v>
      </c>
      <c r="D72" s="64">
        <f>SUM(D73:D78)</f>
        <v>80000</v>
      </c>
      <c r="E72" s="134">
        <f>SUM(E73:E78)</f>
        <v>63574.63</v>
      </c>
      <c r="F72" s="14">
        <f aca="true" t="shared" si="3" ref="F72:F78">E72/D72*100</f>
        <v>79.4682875</v>
      </c>
    </row>
    <row r="73" spans="1:6" ht="18" customHeight="1">
      <c r="A73" s="224" t="s">
        <v>1045</v>
      </c>
      <c r="B73" s="225"/>
      <c r="C73" s="4">
        <v>80000</v>
      </c>
      <c r="D73" s="4">
        <v>80000</v>
      </c>
      <c r="E73" s="14">
        <v>63574.63</v>
      </c>
      <c r="F73" s="14">
        <f t="shared" si="3"/>
        <v>79.4682875</v>
      </c>
    </row>
    <row r="74" spans="1:6" ht="18" customHeight="1">
      <c r="A74" s="224" t="s">
        <v>1255</v>
      </c>
      <c r="B74" s="225"/>
      <c r="C74" s="4">
        <v>0</v>
      </c>
      <c r="D74" s="4">
        <v>0</v>
      </c>
      <c r="E74" s="14">
        <v>0</v>
      </c>
      <c r="F74" s="14" t="e">
        <f t="shared" si="3"/>
        <v>#DIV/0!</v>
      </c>
    </row>
    <row r="75" spans="1:6" ht="18" customHeight="1">
      <c r="A75" s="224" t="s">
        <v>1259</v>
      </c>
      <c r="B75" s="225"/>
      <c r="C75" s="4">
        <f>'TABLICA 4-5'!D116</f>
        <v>0</v>
      </c>
      <c r="D75" s="4">
        <v>0</v>
      </c>
      <c r="E75" s="14">
        <v>0</v>
      </c>
      <c r="F75" s="14" t="e">
        <f t="shared" si="3"/>
        <v>#DIV/0!</v>
      </c>
    </row>
    <row r="76" spans="1:6" ht="18" customHeight="1">
      <c r="A76" s="224" t="s">
        <v>1256</v>
      </c>
      <c r="B76" s="225"/>
      <c r="C76" s="4">
        <v>0</v>
      </c>
      <c r="D76" s="4">
        <v>0</v>
      </c>
      <c r="E76" s="14">
        <v>0</v>
      </c>
      <c r="F76" s="14" t="e">
        <f t="shared" si="3"/>
        <v>#DIV/0!</v>
      </c>
    </row>
    <row r="77" spans="1:6" ht="18" customHeight="1">
      <c r="A77" s="224" t="s">
        <v>1257</v>
      </c>
      <c r="B77" s="225"/>
      <c r="C77" s="4">
        <v>0</v>
      </c>
      <c r="D77" s="4">
        <v>0</v>
      </c>
      <c r="E77" s="14">
        <v>0</v>
      </c>
      <c r="F77" s="14" t="e">
        <f t="shared" si="3"/>
        <v>#DIV/0!</v>
      </c>
    </row>
    <row r="78" spans="1:6" ht="18" customHeight="1">
      <c r="A78" s="224" t="s">
        <v>1262</v>
      </c>
      <c r="B78" s="225"/>
      <c r="C78" s="4">
        <v>0</v>
      </c>
      <c r="D78" s="4">
        <v>0</v>
      </c>
      <c r="E78" s="14">
        <v>0</v>
      </c>
      <c r="F78" s="14" t="e">
        <f t="shared" si="3"/>
        <v>#DIV/0!</v>
      </c>
    </row>
    <row r="79" spans="1:6" ht="21" customHeight="1">
      <c r="A79" s="41">
        <v>42</v>
      </c>
      <c r="B79" s="3" t="s">
        <v>9</v>
      </c>
      <c r="C79" s="4">
        <f>C80+C89+C87</f>
        <v>80000</v>
      </c>
      <c r="D79" s="4">
        <f>D80+D89+D87</f>
        <v>80000</v>
      </c>
      <c r="E79" s="14">
        <f>E80+E89+E87</f>
        <v>63574.630000000005</v>
      </c>
      <c r="F79" s="14">
        <f>E79/D79*100</f>
        <v>79.4682875</v>
      </c>
    </row>
    <row r="80" spans="1:6" ht="18" customHeight="1">
      <c r="A80" s="41">
        <v>422</v>
      </c>
      <c r="B80" s="3" t="s">
        <v>10</v>
      </c>
      <c r="C80" s="4">
        <v>70000</v>
      </c>
      <c r="D80" s="4">
        <v>70000</v>
      </c>
      <c r="E80" s="14">
        <f>SUM(E81:E86)</f>
        <v>61075.630000000005</v>
      </c>
      <c r="F80" s="14">
        <f>E80/D80*100</f>
        <v>87.25090000000002</v>
      </c>
    </row>
    <row r="81" spans="1:6" ht="15" customHeight="1">
      <c r="A81" s="41">
        <v>4221</v>
      </c>
      <c r="B81" s="3" t="s">
        <v>11</v>
      </c>
      <c r="C81" s="4"/>
      <c r="D81" s="4">
        <v>0</v>
      </c>
      <c r="E81" s="14">
        <v>24575.63</v>
      </c>
      <c r="F81" s="14" t="e">
        <f>E81/D81*100</f>
        <v>#DIV/0!</v>
      </c>
    </row>
    <row r="82" spans="1:6" ht="15" customHeight="1">
      <c r="A82" s="41">
        <v>4222</v>
      </c>
      <c r="B82" s="3" t="s">
        <v>12</v>
      </c>
      <c r="C82" s="4">
        <v>0</v>
      </c>
      <c r="D82" s="4">
        <v>0</v>
      </c>
      <c r="E82" s="14">
        <v>0</v>
      </c>
      <c r="F82" s="14" t="e">
        <f>E82/D82*100</f>
        <v>#DIV/0!</v>
      </c>
    </row>
    <row r="83" spans="1:6" ht="15" customHeight="1">
      <c r="A83" s="41">
        <v>4223</v>
      </c>
      <c r="B83" s="3" t="s">
        <v>13</v>
      </c>
      <c r="C83" s="4">
        <v>0</v>
      </c>
      <c r="D83" s="4">
        <v>0</v>
      </c>
      <c r="E83" s="14">
        <v>0</v>
      </c>
      <c r="F83" s="14" t="e">
        <f aca="true" t="shared" si="4" ref="F83:F91">E83/D83*100</f>
        <v>#DIV/0!</v>
      </c>
    </row>
    <row r="84" spans="1:6" ht="15" customHeight="1">
      <c r="A84" s="41" t="s">
        <v>1329</v>
      </c>
      <c r="B84" s="3" t="s">
        <v>1330</v>
      </c>
      <c r="C84" s="4">
        <v>0</v>
      </c>
      <c r="D84" s="4">
        <v>0</v>
      </c>
      <c r="E84" s="14">
        <v>0</v>
      </c>
      <c r="F84" s="14" t="e">
        <f>E84/D84*100</f>
        <v>#DIV/0!</v>
      </c>
    </row>
    <row r="85" spans="1:6" ht="15" customHeight="1">
      <c r="A85" s="41" t="s">
        <v>604</v>
      </c>
      <c r="B85" s="3" t="s">
        <v>605</v>
      </c>
      <c r="C85" s="4">
        <v>0</v>
      </c>
      <c r="D85" s="4">
        <v>0</v>
      </c>
      <c r="E85" s="14">
        <v>0</v>
      </c>
      <c r="F85" s="14" t="e">
        <f t="shared" si="4"/>
        <v>#DIV/0!</v>
      </c>
    </row>
    <row r="86" spans="1:6" ht="15" customHeight="1">
      <c r="A86" s="41" t="s">
        <v>169</v>
      </c>
      <c r="B86" s="3" t="s">
        <v>751</v>
      </c>
      <c r="C86" s="4">
        <v>0</v>
      </c>
      <c r="D86" s="4">
        <v>0</v>
      </c>
      <c r="E86" s="14">
        <v>36500</v>
      </c>
      <c r="F86" s="14" t="e">
        <f t="shared" si="4"/>
        <v>#DIV/0!</v>
      </c>
    </row>
    <row r="87" spans="1:6" ht="18" customHeight="1">
      <c r="A87" s="41" t="s">
        <v>1053</v>
      </c>
      <c r="B87" s="3" t="s">
        <v>1039</v>
      </c>
      <c r="C87" s="4">
        <v>0</v>
      </c>
      <c r="D87" s="4">
        <v>0</v>
      </c>
      <c r="E87" s="14">
        <f>E88</f>
        <v>0</v>
      </c>
      <c r="F87" s="14" t="e">
        <f>E87/D87*100</f>
        <v>#DIV/0!</v>
      </c>
    </row>
    <row r="88" spans="1:6" ht="15" customHeight="1">
      <c r="A88" s="41" t="s">
        <v>1054</v>
      </c>
      <c r="B88" s="3" t="s">
        <v>1055</v>
      </c>
      <c r="C88" s="4"/>
      <c r="D88" s="4"/>
      <c r="E88" s="14">
        <v>0</v>
      </c>
      <c r="F88" s="14" t="e">
        <f>E88/D88*100</f>
        <v>#DIV/0!</v>
      </c>
    </row>
    <row r="89" spans="1:6" ht="18" customHeight="1">
      <c r="A89" s="41">
        <v>426</v>
      </c>
      <c r="B89" s="3" t="s">
        <v>14</v>
      </c>
      <c r="C89" s="4">
        <v>10000</v>
      </c>
      <c r="D89" s="4">
        <v>10000</v>
      </c>
      <c r="E89" s="14">
        <f>E90</f>
        <v>2499</v>
      </c>
      <c r="F89" s="14">
        <f t="shared" si="4"/>
        <v>24.990000000000002</v>
      </c>
    </row>
    <row r="90" spans="1:6" ht="15" customHeight="1">
      <c r="A90" s="41">
        <v>4262</v>
      </c>
      <c r="B90" s="3" t="s">
        <v>15</v>
      </c>
      <c r="C90" s="4">
        <v>0</v>
      </c>
      <c r="D90" s="4">
        <v>0</v>
      </c>
      <c r="E90" s="14">
        <v>2499</v>
      </c>
      <c r="F90" s="14" t="e">
        <f t="shared" si="4"/>
        <v>#DIV/0!</v>
      </c>
    </row>
    <row r="91" spans="1:6" ht="30" customHeight="1">
      <c r="A91" s="248" t="s">
        <v>1148</v>
      </c>
      <c r="B91" s="248"/>
      <c r="C91" s="63">
        <f>C92</f>
        <v>806000</v>
      </c>
      <c r="D91" s="63">
        <f>D92</f>
        <v>806000</v>
      </c>
      <c r="E91" s="133">
        <f>E92</f>
        <v>48786.09</v>
      </c>
      <c r="F91" s="14">
        <f t="shared" si="4"/>
        <v>6.052864764267989</v>
      </c>
    </row>
    <row r="92" spans="1:6" ht="25.5" customHeight="1">
      <c r="A92" s="239" t="s">
        <v>1267</v>
      </c>
      <c r="B92" s="245"/>
      <c r="C92" s="5">
        <f>C100+C113</f>
        <v>806000</v>
      </c>
      <c r="D92" s="5">
        <f>D100+D113</f>
        <v>806000</v>
      </c>
      <c r="E92" s="136">
        <f>E100+E113</f>
        <v>48786.09</v>
      </c>
      <c r="F92" s="14">
        <f t="shared" si="2"/>
        <v>6.052864764267989</v>
      </c>
    </row>
    <row r="93" spans="1:6" ht="25.5" customHeight="1">
      <c r="A93" s="228" t="s">
        <v>1056</v>
      </c>
      <c r="B93" s="229"/>
      <c r="C93" s="64">
        <f>SUM(C94:C99)</f>
        <v>806000</v>
      </c>
      <c r="D93" s="64">
        <f>SUM(D94:D99)</f>
        <v>806000</v>
      </c>
      <c r="E93" s="134">
        <f>SUM(E94:E99)</f>
        <v>48786.09</v>
      </c>
      <c r="F93" s="14">
        <f t="shared" si="2"/>
        <v>6.052864764267989</v>
      </c>
    </row>
    <row r="94" spans="1:6" ht="18" customHeight="1">
      <c r="A94" s="224" t="s">
        <v>1045</v>
      </c>
      <c r="B94" s="225"/>
      <c r="C94" s="4">
        <v>353000</v>
      </c>
      <c r="D94" s="4">
        <v>353000</v>
      </c>
      <c r="E94" s="14">
        <v>8468.96</v>
      </c>
      <c r="F94" s="14">
        <f t="shared" si="2"/>
        <v>2.3991388101983</v>
      </c>
    </row>
    <row r="95" spans="1:6" ht="18" customHeight="1">
      <c r="A95" s="224" t="s">
        <v>1255</v>
      </c>
      <c r="B95" s="225"/>
      <c r="C95" s="4">
        <v>153000</v>
      </c>
      <c r="D95" s="4">
        <v>153000</v>
      </c>
      <c r="E95" s="14">
        <v>0</v>
      </c>
      <c r="F95" s="14">
        <f t="shared" si="2"/>
        <v>0</v>
      </c>
    </row>
    <row r="96" spans="1:6" ht="18" customHeight="1">
      <c r="A96" s="224" t="s">
        <v>1259</v>
      </c>
      <c r="B96" s="225"/>
      <c r="C96" s="4">
        <v>200000</v>
      </c>
      <c r="D96" s="4">
        <v>200000</v>
      </c>
      <c r="E96" s="14">
        <v>40317.13</v>
      </c>
      <c r="F96" s="14">
        <f t="shared" si="2"/>
        <v>20.158565</v>
      </c>
    </row>
    <row r="97" spans="1:6" ht="18" customHeight="1">
      <c r="A97" s="224" t="s">
        <v>1256</v>
      </c>
      <c r="B97" s="225"/>
      <c r="C97" s="4">
        <v>100000</v>
      </c>
      <c r="D97" s="4">
        <v>100000</v>
      </c>
      <c r="E97" s="14">
        <v>0</v>
      </c>
      <c r="F97" s="14">
        <f t="shared" si="2"/>
        <v>0</v>
      </c>
    </row>
    <row r="98" spans="1:6" ht="18" customHeight="1">
      <c r="A98" s="224" t="s">
        <v>1257</v>
      </c>
      <c r="B98" s="225"/>
      <c r="C98" s="4">
        <v>0</v>
      </c>
      <c r="D98" s="4">
        <v>0</v>
      </c>
      <c r="E98" s="14">
        <v>0</v>
      </c>
      <c r="F98" s="14" t="e">
        <f t="shared" si="2"/>
        <v>#DIV/0!</v>
      </c>
    </row>
    <row r="99" spans="1:6" ht="18" customHeight="1">
      <c r="A99" s="224" t="s">
        <v>1262</v>
      </c>
      <c r="B99" s="225"/>
      <c r="C99" s="4">
        <v>0</v>
      </c>
      <c r="D99" s="4">
        <v>0</v>
      </c>
      <c r="E99" s="14">
        <v>0</v>
      </c>
      <c r="F99" s="14" t="e">
        <f t="shared" si="2"/>
        <v>#DIV/0!</v>
      </c>
    </row>
    <row r="100" spans="1:6" ht="21" customHeight="1">
      <c r="A100" s="41">
        <v>32</v>
      </c>
      <c r="B100" s="3" t="s">
        <v>63</v>
      </c>
      <c r="C100" s="4">
        <f>C101+C103+C109</f>
        <v>806000</v>
      </c>
      <c r="D100" s="4">
        <f>D101+D103+D109</f>
        <v>806000</v>
      </c>
      <c r="E100" s="14">
        <f>E101+E103+E109</f>
        <v>48786.09</v>
      </c>
      <c r="F100" s="14">
        <f t="shared" si="2"/>
        <v>6.052864764267989</v>
      </c>
    </row>
    <row r="101" spans="1:6" ht="18" customHeight="1">
      <c r="A101" s="41">
        <v>322</v>
      </c>
      <c r="B101" s="3" t="s">
        <v>70</v>
      </c>
      <c r="C101" s="4">
        <v>10000</v>
      </c>
      <c r="D101" s="4">
        <v>10000</v>
      </c>
      <c r="E101" s="14">
        <f>SUM(E102:E102)</f>
        <v>4312.5</v>
      </c>
      <c r="F101" s="14">
        <f t="shared" si="2"/>
        <v>43.125</v>
      </c>
    </row>
    <row r="102" spans="1:6" ht="15" customHeight="1">
      <c r="A102" s="41">
        <v>3221</v>
      </c>
      <c r="B102" s="3" t="s">
        <v>607</v>
      </c>
      <c r="C102" s="4"/>
      <c r="D102" s="4"/>
      <c r="E102" s="14">
        <v>4312.5</v>
      </c>
      <c r="F102" s="14" t="e">
        <f t="shared" si="2"/>
        <v>#DIV/0!</v>
      </c>
    </row>
    <row r="103" spans="1:6" ht="18" customHeight="1">
      <c r="A103" s="41">
        <v>323</v>
      </c>
      <c r="B103" s="3" t="s">
        <v>72</v>
      </c>
      <c r="C103" s="4">
        <v>741000</v>
      </c>
      <c r="D103" s="4">
        <v>741000</v>
      </c>
      <c r="E103" s="14">
        <f>SUM(E104:E108)</f>
        <v>40317.13</v>
      </c>
      <c r="F103" s="14">
        <f t="shared" si="2"/>
        <v>5.440908232118758</v>
      </c>
    </row>
    <row r="104" spans="1:6" ht="15" customHeight="1">
      <c r="A104" s="41" t="s">
        <v>717</v>
      </c>
      <c r="B104" s="3" t="s">
        <v>23</v>
      </c>
      <c r="C104" s="4"/>
      <c r="D104" s="4"/>
      <c r="E104" s="14">
        <v>1000</v>
      </c>
      <c r="F104" s="14" t="e">
        <f>E104/D104*100</f>
        <v>#DIV/0!</v>
      </c>
    </row>
    <row r="105" spans="1:6" ht="15" customHeight="1">
      <c r="A105" s="41">
        <v>3233</v>
      </c>
      <c r="B105" s="3" t="s">
        <v>101</v>
      </c>
      <c r="C105" s="4"/>
      <c r="D105" s="4"/>
      <c r="E105" s="14">
        <v>0</v>
      </c>
      <c r="F105" s="14" t="e">
        <f t="shared" si="2"/>
        <v>#DIV/0!</v>
      </c>
    </row>
    <row r="106" spans="1:6" ht="15" customHeight="1">
      <c r="A106" s="41" t="s">
        <v>601</v>
      </c>
      <c r="B106" s="3" t="s">
        <v>602</v>
      </c>
      <c r="C106" s="4"/>
      <c r="D106" s="4"/>
      <c r="E106" s="14">
        <v>0</v>
      </c>
      <c r="F106" s="14" t="e">
        <f>E106/D106*100</f>
        <v>#DIV/0!</v>
      </c>
    </row>
    <row r="107" spans="1:6" ht="15" customHeight="1">
      <c r="A107" s="41">
        <v>3237</v>
      </c>
      <c r="B107" s="3" t="s">
        <v>102</v>
      </c>
      <c r="C107" s="4"/>
      <c r="D107" s="4"/>
      <c r="E107" s="14">
        <v>15132.12</v>
      </c>
      <c r="F107" s="14" t="e">
        <f>E107/D107*100</f>
        <v>#DIV/0!</v>
      </c>
    </row>
    <row r="108" spans="1:6" ht="15" customHeight="1">
      <c r="A108" s="41" t="s">
        <v>341</v>
      </c>
      <c r="B108" s="3" t="s">
        <v>155</v>
      </c>
      <c r="C108" s="4"/>
      <c r="D108" s="4"/>
      <c r="E108" s="14">
        <v>24185.01</v>
      </c>
      <c r="F108" s="14" t="e">
        <f t="shared" si="2"/>
        <v>#DIV/0!</v>
      </c>
    </row>
    <row r="109" spans="1:6" ht="18" customHeight="1">
      <c r="A109" s="41">
        <v>329</v>
      </c>
      <c r="B109" s="3" t="s">
        <v>142</v>
      </c>
      <c r="C109" s="4">
        <v>55000</v>
      </c>
      <c r="D109" s="4">
        <v>55000</v>
      </c>
      <c r="E109" s="14">
        <f>SUM(E110:E112)</f>
        <v>4156.46</v>
      </c>
      <c r="F109" s="14">
        <f t="shared" si="2"/>
        <v>7.5572</v>
      </c>
    </row>
    <row r="110" spans="1:6" ht="15" customHeight="1">
      <c r="A110" s="41" t="s">
        <v>724</v>
      </c>
      <c r="B110" s="3" t="s">
        <v>4</v>
      </c>
      <c r="C110" s="4"/>
      <c r="D110" s="4"/>
      <c r="E110" s="14">
        <v>0</v>
      </c>
      <c r="F110" s="14" t="e">
        <f>E110/D110*100</f>
        <v>#DIV/0!</v>
      </c>
    </row>
    <row r="111" spans="1:6" ht="15" customHeight="1">
      <c r="A111" s="41">
        <v>3293</v>
      </c>
      <c r="B111" s="3" t="s">
        <v>104</v>
      </c>
      <c r="C111" s="4"/>
      <c r="D111" s="4"/>
      <c r="E111" s="14">
        <v>3967.3</v>
      </c>
      <c r="F111" s="14" t="e">
        <f t="shared" si="2"/>
        <v>#DIV/0!</v>
      </c>
    </row>
    <row r="112" spans="1:6" ht="15" customHeight="1">
      <c r="A112" s="41">
        <v>3299</v>
      </c>
      <c r="B112" s="3" t="s">
        <v>105</v>
      </c>
      <c r="C112" s="4"/>
      <c r="D112" s="4"/>
      <c r="E112" s="14">
        <v>189.16</v>
      </c>
      <c r="F112" s="14" t="e">
        <f t="shared" si="2"/>
        <v>#DIV/0!</v>
      </c>
    </row>
    <row r="113" spans="1:6" ht="21" customHeight="1">
      <c r="A113" s="41">
        <v>38</v>
      </c>
      <c r="B113" s="72" t="s">
        <v>560</v>
      </c>
      <c r="C113" s="4">
        <f aca="true" t="shared" si="5" ref="C113:E114">C114</f>
        <v>0</v>
      </c>
      <c r="D113" s="4">
        <f t="shared" si="5"/>
        <v>0</v>
      </c>
      <c r="E113" s="14">
        <f t="shared" si="5"/>
        <v>0</v>
      </c>
      <c r="F113" s="14" t="e">
        <f t="shared" si="2"/>
        <v>#DIV/0!</v>
      </c>
    </row>
    <row r="114" spans="1:6" ht="18" customHeight="1">
      <c r="A114" s="41">
        <v>381</v>
      </c>
      <c r="B114" s="72" t="s">
        <v>67</v>
      </c>
      <c r="C114" s="4">
        <f t="shared" si="5"/>
        <v>0</v>
      </c>
      <c r="D114" s="4">
        <f t="shared" si="5"/>
        <v>0</v>
      </c>
      <c r="E114" s="14">
        <f t="shared" si="5"/>
        <v>0</v>
      </c>
      <c r="F114" s="14" t="e">
        <f t="shared" si="2"/>
        <v>#DIV/0!</v>
      </c>
    </row>
    <row r="115" spans="1:6" ht="15" customHeight="1">
      <c r="A115" s="41">
        <v>3811</v>
      </c>
      <c r="B115" s="74" t="s">
        <v>1013</v>
      </c>
      <c r="C115" s="4">
        <v>0</v>
      </c>
      <c r="D115" s="4"/>
      <c r="E115" s="14">
        <v>0</v>
      </c>
      <c r="F115" s="14" t="e">
        <f t="shared" si="2"/>
        <v>#DIV/0!</v>
      </c>
    </row>
    <row r="116" spans="1:6" ht="30" customHeight="1">
      <c r="A116" s="248" t="s">
        <v>677</v>
      </c>
      <c r="B116" s="248"/>
      <c r="C116" s="63">
        <f>C117</f>
        <v>1148000</v>
      </c>
      <c r="D116" s="63">
        <f>D117</f>
        <v>1148000</v>
      </c>
      <c r="E116" s="133">
        <f>E117</f>
        <v>711341.4</v>
      </c>
      <c r="F116" s="14">
        <f>E116/D116*100</f>
        <v>61.96353658536585</v>
      </c>
    </row>
    <row r="117" spans="1:6" ht="25.5" customHeight="1">
      <c r="A117" s="246" t="s">
        <v>678</v>
      </c>
      <c r="B117" s="247"/>
      <c r="C117" s="5">
        <f>C125+C139</f>
        <v>1148000</v>
      </c>
      <c r="D117" s="5">
        <f>D125+D139</f>
        <v>1148000</v>
      </c>
      <c r="E117" s="136">
        <f>E125+E139</f>
        <v>711341.4</v>
      </c>
      <c r="F117" s="14">
        <f t="shared" si="2"/>
        <v>61.96353658536585</v>
      </c>
    </row>
    <row r="118" spans="1:6" ht="25.5" customHeight="1">
      <c r="A118" s="228" t="s">
        <v>1057</v>
      </c>
      <c r="B118" s="229"/>
      <c r="C118" s="64">
        <f>SUM(C119:C124)</f>
        <v>1148000</v>
      </c>
      <c r="D118" s="64">
        <f>SUM(D119:D124)</f>
        <v>1148000</v>
      </c>
      <c r="E118" s="134">
        <f>SUM(E119:E124)</f>
        <v>711341.4</v>
      </c>
      <c r="F118" s="14">
        <f aca="true" t="shared" si="6" ref="F118:F124">E118/D118*100</f>
        <v>61.96353658536585</v>
      </c>
    </row>
    <row r="119" spans="1:6" ht="18" customHeight="1">
      <c r="A119" s="224" t="s">
        <v>1045</v>
      </c>
      <c r="B119" s="225"/>
      <c r="C119" s="4">
        <v>1148000</v>
      </c>
      <c r="D119" s="4">
        <v>1148000</v>
      </c>
      <c r="E119" s="14">
        <v>411341.4</v>
      </c>
      <c r="F119" s="14">
        <f t="shared" si="6"/>
        <v>35.83113240418119</v>
      </c>
    </row>
    <row r="120" spans="1:6" ht="18" customHeight="1">
      <c r="A120" s="224" t="s">
        <v>1255</v>
      </c>
      <c r="B120" s="225"/>
      <c r="C120" s="4">
        <v>0</v>
      </c>
      <c r="D120" s="4">
        <v>0</v>
      </c>
      <c r="E120" s="14">
        <v>300000</v>
      </c>
      <c r="F120" s="14" t="e">
        <f t="shared" si="6"/>
        <v>#DIV/0!</v>
      </c>
    </row>
    <row r="121" spans="1:6" ht="18" customHeight="1">
      <c r="A121" s="224" t="s">
        <v>1259</v>
      </c>
      <c r="B121" s="225"/>
      <c r="C121" s="4">
        <v>0</v>
      </c>
      <c r="D121" s="4">
        <v>0</v>
      </c>
      <c r="E121" s="14">
        <v>0</v>
      </c>
      <c r="F121" s="14" t="e">
        <f t="shared" si="6"/>
        <v>#DIV/0!</v>
      </c>
    </row>
    <row r="122" spans="1:6" ht="18" customHeight="1">
      <c r="A122" s="224" t="s">
        <v>1256</v>
      </c>
      <c r="B122" s="225"/>
      <c r="C122" s="4">
        <v>0</v>
      </c>
      <c r="D122" s="4">
        <v>0</v>
      </c>
      <c r="E122" s="14">
        <v>0</v>
      </c>
      <c r="F122" s="14" t="e">
        <f t="shared" si="6"/>
        <v>#DIV/0!</v>
      </c>
    </row>
    <row r="123" spans="1:6" ht="18" customHeight="1">
      <c r="A123" s="224" t="s">
        <v>1257</v>
      </c>
      <c r="B123" s="225"/>
      <c r="C123" s="4">
        <v>0</v>
      </c>
      <c r="D123" s="4">
        <v>0</v>
      </c>
      <c r="E123" s="14">
        <v>0</v>
      </c>
      <c r="F123" s="14" t="e">
        <f t="shared" si="6"/>
        <v>#DIV/0!</v>
      </c>
    </row>
    <row r="124" spans="1:6" ht="18" customHeight="1">
      <c r="A124" s="224" t="s">
        <v>1262</v>
      </c>
      <c r="B124" s="225"/>
      <c r="C124" s="4">
        <v>0</v>
      </c>
      <c r="D124" s="4">
        <v>0</v>
      </c>
      <c r="E124" s="14">
        <v>0</v>
      </c>
      <c r="F124" s="14" t="e">
        <f t="shared" si="6"/>
        <v>#DIV/0!</v>
      </c>
    </row>
    <row r="125" spans="1:6" ht="21" customHeight="1">
      <c r="A125" s="41">
        <v>32</v>
      </c>
      <c r="B125" s="3" t="s">
        <v>274</v>
      </c>
      <c r="C125" s="4">
        <f>C126+C131+C133</f>
        <v>1048000</v>
      </c>
      <c r="D125" s="4">
        <f>D126+D131+D133</f>
        <v>1048000</v>
      </c>
      <c r="E125" s="14">
        <f>E126+E131+E133</f>
        <v>711341.4</v>
      </c>
      <c r="F125" s="14">
        <f t="shared" si="2"/>
        <v>67.87608778625955</v>
      </c>
    </row>
    <row r="126" spans="1:6" ht="18" customHeight="1">
      <c r="A126" s="41">
        <v>323</v>
      </c>
      <c r="B126" s="3" t="s">
        <v>0</v>
      </c>
      <c r="C126" s="4">
        <v>685000</v>
      </c>
      <c r="D126" s="4">
        <v>685000</v>
      </c>
      <c r="E126" s="14">
        <f>SUM(E127:E130)</f>
        <v>487616.94</v>
      </c>
      <c r="F126" s="14">
        <f t="shared" si="2"/>
        <v>71.18495474452556</v>
      </c>
    </row>
    <row r="127" spans="1:6" ht="15" customHeight="1">
      <c r="A127" s="41">
        <v>3233</v>
      </c>
      <c r="B127" s="3" t="s">
        <v>1</v>
      </c>
      <c r="C127" s="4"/>
      <c r="D127" s="4"/>
      <c r="E127" s="14">
        <v>79998.13</v>
      </c>
      <c r="F127" s="14" t="e">
        <f t="shared" si="2"/>
        <v>#DIV/0!</v>
      </c>
    </row>
    <row r="128" spans="1:6" ht="15" customHeight="1">
      <c r="A128" s="41" t="s">
        <v>35</v>
      </c>
      <c r="B128" s="3" t="s">
        <v>36</v>
      </c>
      <c r="C128" s="4"/>
      <c r="D128" s="4"/>
      <c r="E128" s="14">
        <v>323411.61</v>
      </c>
      <c r="F128" s="14" t="e">
        <f t="shared" si="2"/>
        <v>#DIV/0!</v>
      </c>
    </row>
    <row r="129" spans="1:6" ht="15" customHeight="1">
      <c r="A129" s="41" t="s">
        <v>679</v>
      </c>
      <c r="B129" s="3" t="s">
        <v>574</v>
      </c>
      <c r="C129" s="4"/>
      <c r="D129" s="4"/>
      <c r="E129" s="14">
        <v>0</v>
      </c>
      <c r="F129" s="14" t="e">
        <f>E129/D129*100</f>
        <v>#DIV/0!</v>
      </c>
    </row>
    <row r="130" spans="1:6" ht="15" customHeight="1">
      <c r="A130" s="41">
        <v>3239</v>
      </c>
      <c r="B130" s="3" t="s">
        <v>2</v>
      </c>
      <c r="C130" s="4"/>
      <c r="D130" s="4"/>
      <c r="E130" s="14">
        <v>84207.2</v>
      </c>
      <c r="F130" s="14" t="e">
        <f t="shared" si="2"/>
        <v>#DIV/0!</v>
      </c>
    </row>
    <row r="131" spans="1:6" ht="18" customHeight="1">
      <c r="A131" s="41" t="s">
        <v>303</v>
      </c>
      <c r="B131" s="68" t="s">
        <v>304</v>
      </c>
      <c r="C131" s="4">
        <v>0</v>
      </c>
      <c r="D131" s="4">
        <v>0</v>
      </c>
      <c r="E131" s="14">
        <f>E132</f>
        <v>0</v>
      </c>
      <c r="F131" s="14" t="e">
        <f>E131/D131*100</f>
        <v>#DIV/0!</v>
      </c>
    </row>
    <row r="132" spans="1:6" ht="15" customHeight="1">
      <c r="A132" s="41" t="s">
        <v>305</v>
      </c>
      <c r="B132" s="72" t="s">
        <v>346</v>
      </c>
      <c r="C132" s="4"/>
      <c r="D132" s="4"/>
      <c r="E132" s="14">
        <v>0</v>
      </c>
      <c r="F132" s="14" t="e">
        <f>E132/D132*100</f>
        <v>#DIV/0!</v>
      </c>
    </row>
    <row r="133" spans="1:6" ht="18" customHeight="1">
      <c r="A133" s="41">
        <v>329</v>
      </c>
      <c r="B133" s="3" t="s">
        <v>3</v>
      </c>
      <c r="C133" s="4">
        <v>363000</v>
      </c>
      <c r="D133" s="4">
        <v>363000</v>
      </c>
      <c r="E133" s="14">
        <f>SUM(E134:E138)</f>
        <v>223724.46000000002</v>
      </c>
      <c r="F133" s="14">
        <f t="shared" si="2"/>
        <v>61.632082644628106</v>
      </c>
    </row>
    <row r="134" spans="1:6" ht="15" customHeight="1">
      <c r="A134" s="41">
        <v>3292</v>
      </c>
      <c r="B134" s="3" t="s">
        <v>4</v>
      </c>
      <c r="C134" s="4"/>
      <c r="D134" s="4"/>
      <c r="E134" s="14">
        <v>59067.03</v>
      </c>
      <c r="F134" s="14" t="e">
        <f t="shared" si="2"/>
        <v>#DIV/0!</v>
      </c>
    </row>
    <row r="135" spans="1:6" ht="15" customHeight="1">
      <c r="A135" s="41">
        <v>3294</v>
      </c>
      <c r="B135" s="3" t="s">
        <v>603</v>
      </c>
      <c r="C135" s="4"/>
      <c r="D135" s="4"/>
      <c r="E135" s="14">
        <v>31668.61</v>
      </c>
      <c r="F135" s="14" t="e">
        <f t="shared" si="2"/>
        <v>#DIV/0!</v>
      </c>
    </row>
    <row r="136" spans="1:6" ht="15" customHeight="1">
      <c r="A136" s="41" t="s">
        <v>334</v>
      </c>
      <c r="B136" s="3" t="s">
        <v>338</v>
      </c>
      <c r="C136" s="4"/>
      <c r="D136" s="4"/>
      <c r="E136" s="14">
        <v>12071.94</v>
      </c>
      <c r="F136" s="14" t="e">
        <f t="shared" si="2"/>
        <v>#DIV/0!</v>
      </c>
    </row>
    <row r="137" spans="1:6" ht="15" customHeight="1">
      <c r="A137" s="41" t="s">
        <v>680</v>
      </c>
      <c r="B137" s="3" t="s">
        <v>681</v>
      </c>
      <c r="C137" s="4"/>
      <c r="D137" s="4"/>
      <c r="E137" s="14">
        <v>0</v>
      </c>
      <c r="F137" s="14" t="e">
        <f>E137/D137*100</f>
        <v>#DIV/0!</v>
      </c>
    </row>
    <row r="138" spans="1:6" ht="15" customHeight="1">
      <c r="A138" s="41">
        <v>3299</v>
      </c>
      <c r="B138" s="3" t="s">
        <v>5</v>
      </c>
      <c r="C138" s="4"/>
      <c r="D138" s="4"/>
      <c r="E138" s="14">
        <v>120916.88</v>
      </c>
      <c r="F138" s="14" t="e">
        <f t="shared" si="2"/>
        <v>#DIV/0!</v>
      </c>
    </row>
    <row r="139" spans="1:6" ht="21" customHeight="1">
      <c r="A139" s="41">
        <v>38</v>
      </c>
      <c r="B139" s="3" t="s">
        <v>6</v>
      </c>
      <c r="C139" s="4">
        <f>C140+C142</f>
        <v>100000</v>
      </c>
      <c r="D139" s="4">
        <f>D140+D142</f>
        <v>100000</v>
      </c>
      <c r="E139" s="14">
        <f>E140+E142</f>
        <v>0</v>
      </c>
      <c r="F139" s="14">
        <f aca="true" t="shared" si="7" ref="F139:F177">E139/D139*100</f>
        <v>0</v>
      </c>
    </row>
    <row r="140" spans="1:6" ht="18" customHeight="1">
      <c r="A140" s="41" t="s">
        <v>1006</v>
      </c>
      <c r="B140" s="3" t="s">
        <v>1008</v>
      </c>
      <c r="C140" s="4">
        <v>0</v>
      </c>
      <c r="D140" s="4">
        <v>0</v>
      </c>
      <c r="E140" s="14">
        <f>E141</f>
        <v>0</v>
      </c>
      <c r="F140" s="14" t="e">
        <f t="shared" si="7"/>
        <v>#DIV/0!</v>
      </c>
    </row>
    <row r="141" spans="1:6" ht="15" customHeight="1">
      <c r="A141" s="41" t="s">
        <v>1007</v>
      </c>
      <c r="B141" s="3" t="s">
        <v>1009</v>
      </c>
      <c r="C141" s="4"/>
      <c r="D141" s="4"/>
      <c r="E141" s="14">
        <v>0</v>
      </c>
      <c r="F141" s="14" t="e">
        <f t="shared" si="7"/>
        <v>#DIV/0!</v>
      </c>
    </row>
    <row r="142" spans="1:6" ht="18" customHeight="1">
      <c r="A142" s="41">
        <v>385</v>
      </c>
      <c r="B142" s="3" t="s">
        <v>7</v>
      </c>
      <c r="C142" s="4">
        <v>100000</v>
      </c>
      <c r="D142" s="4">
        <v>100000</v>
      </c>
      <c r="E142" s="14">
        <f>E143</f>
        <v>0</v>
      </c>
      <c r="F142" s="14">
        <f t="shared" si="7"/>
        <v>0</v>
      </c>
    </row>
    <row r="143" spans="1:6" ht="15" customHeight="1">
      <c r="A143" s="41">
        <v>3851</v>
      </c>
      <c r="B143" s="3" t="s">
        <v>8</v>
      </c>
      <c r="C143" s="4"/>
      <c r="D143" s="4"/>
      <c r="E143" s="14">
        <v>0</v>
      </c>
      <c r="F143" s="14" t="e">
        <f t="shared" si="7"/>
        <v>#DIV/0!</v>
      </c>
    </row>
    <row r="144" spans="1:6" ht="30" customHeight="1">
      <c r="A144" s="232" t="s">
        <v>1268</v>
      </c>
      <c r="B144" s="233"/>
      <c r="C144" s="63">
        <f>C145+C161</f>
        <v>77000</v>
      </c>
      <c r="D144" s="63">
        <f>D145+D161</f>
        <v>77000</v>
      </c>
      <c r="E144" s="133">
        <f>E145+E161</f>
        <v>2720823.5700000003</v>
      </c>
      <c r="F144" s="14">
        <f t="shared" si="7"/>
        <v>3533.5371038961043</v>
      </c>
    </row>
    <row r="145" spans="1:6" ht="25.5" customHeight="1">
      <c r="A145" s="230" t="s">
        <v>1269</v>
      </c>
      <c r="B145" s="231"/>
      <c r="C145" s="5">
        <f>C156</f>
        <v>20000</v>
      </c>
      <c r="D145" s="5">
        <f>D156</f>
        <v>20000</v>
      </c>
      <c r="E145" s="136">
        <f>E156+E153</f>
        <v>2711717.8800000004</v>
      </c>
      <c r="F145" s="14">
        <f aca="true" t="shared" si="8" ref="F145:F160">E145/D145*100</f>
        <v>13558.589400000003</v>
      </c>
    </row>
    <row r="146" spans="1:6" ht="25.5" customHeight="1">
      <c r="A146" s="228" t="s">
        <v>1270</v>
      </c>
      <c r="B146" s="229"/>
      <c r="C146" s="64">
        <f>SUM(C147:C152)</f>
        <v>20000</v>
      </c>
      <c r="D146" s="64">
        <f>SUM(D147:D152)</f>
        <v>20000</v>
      </c>
      <c r="E146" s="134">
        <f>SUM(E147:E152)</f>
        <v>2689598.9699999997</v>
      </c>
      <c r="F146" s="14">
        <f t="shared" si="8"/>
        <v>13447.994849999997</v>
      </c>
    </row>
    <row r="147" spans="1:6" ht="18" customHeight="1">
      <c r="A147" s="224" t="s">
        <v>1045</v>
      </c>
      <c r="B147" s="225"/>
      <c r="C147" s="4">
        <v>20000</v>
      </c>
      <c r="D147" s="4">
        <v>20000</v>
      </c>
      <c r="E147" s="14">
        <v>92906.05</v>
      </c>
      <c r="F147" s="14">
        <f t="shared" si="8"/>
        <v>464.5302500000001</v>
      </c>
    </row>
    <row r="148" spans="1:6" ht="18" customHeight="1">
      <c r="A148" s="224" t="s">
        <v>1255</v>
      </c>
      <c r="B148" s="225"/>
      <c r="C148" s="4">
        <v>0</v>
      </c>
      <c r="D148" s="4">
        <v>0</v>
      </c>
      <c r="E148" s="14">
        <v>0</v>
      </c>
      <c r="F148" s="14" t="e">
        <f t="shared" si="8"/>
        <v>#DIV/0!</v>
      </c>
    </row>
    <row r="149" spans="1:6" ht="18" customHeight="1">
      <c r="A149" s="224" t="s">
        <v>1259</v>
      </c>
      <c r="B149" s="225"/>
      <c r="C149" s="4">
        <v>0</v>
      </c>
      <c r="D149" s="4">
        <v>0</v>
      </c>
      <c r="E149" s="14">
        <v>0</v>
      </c>
      <c r="F149" s="14" t="e">
        <f t="shared" si="8"/>
        <v>#DIV/0!</v>
      </c>
    </row>
    <row r="150" spans="1:6" ht="18" customHeight="1">
      <c r="A150" s="224" t="s">
        <v>1256</v>
      </c>
      <c r="B150" s="225"/>
      <c r="C150" s="4">
        <v>0</v>
      </c>
      <c r="D150" s="4">
        <v>0</v>
      </c>
      <c r="E150" s="14">
        <v>0</v>
      </c>
      <c r="F150" s="14" t="e">
        <f t="shared" si="8"/>
        <v>#DIV/0!</v>
      </c>
    </row>
    <row r="151" spans="1:6" ht="18" customHeight="1">
      <c r="A151" s="224" t="s">
        <v>1257</v>
      </c>
      <c r="B151" s="225"/>
      <c r="C151" s="4">
        <v>0</v>
      </c>
      <c r="D151" s="4">
        <v>0</v>
      </c>
      <c r="E151" s="14">
        <v>0</v>
      </c>
      <c r="F151" s="14" t="e">
        <f t="shared" si="8"/>
        <v>#DIV/0!</v>
      </c>
    </row>
    <row r="152" spans="1:6" ht="18" customHeight="1">
      <c r="A152" s="224" t="s">
        <v>1262</v>
      </c>
      <c r="B152" s="225"/>
      <c r="C152" s="4">
        <v>0</v>
      </c>
      <c r="D152" s="4">
        <v>0</v>
      </c>
      <c r="E152" s="14">
        <v>2596692.92</v>
      </c>
      <c r="F152" s="14" t="e">
        <f t="shared" si="8"/>
        <v>#DIV/0!</v>
      </c>
    </row>
    <row r="153" spans="1:6" ht="21" customHeight="1">
      <c r="A153" s="41" t="s">
        <v>813</v>
      </c>
      <c r="B153" s="165" t="s">
        <v>1363</v>
      </c>
      <c r="C153" s="4">
        <f aca="true" t="shared" si="9" ref="C153:E154">C154</f>
        <v>0</v>
      </c>
      <c r="D153" s="4">
        <f t="shared" si="9"/>
        <v>0</v>
      </c>
      <c r="E153" s="14">
        <f t="shared" si="9"/>
        <v>2689598.97</v>
      </c>
      <c r="F153" s="14" t="e">
        <f>E153/D153*100</f>
        <v>#DIV/0!</v>
      </c>
    </row>
    <row r="154" spans="1:6" ht="27.75" customHeight="1">
      <c r="A154" s="41" t="s">
        <v>1378</v>
      </c>
      <c r="B154" s="163" t="s">
        <v>1366</v>
      </c>
      <c r="C154" s="4">
        <f t="shared" si="9"/>
        <v>0</v>
      </c>
      <c r="D154" s="4">
        <f t="shared" si="9"/>
        <v>0</v>
      </c>
      <c r="E154" s="14">
        <f t="shared" si="9"/>
        <v>2689598.97</v>
      </c>
      <c r="F154" s="14" t="e">
        <f>E154/D154*100</f>
        <v>#DIV/0!</v>
      </c>
    </row>
    <row r="155" spans="1:6" ht="24" customHeight="1">
      <c r="A155" s="41" t="s">
        <v>1364</v>
      </c>
      <c r="B155" s="164" t="s">
        <v>1365</v>
      </c>
      <c r="C155" s="4"/>
      <c r="D155" s="4"/>
      <c r="E155" s="14">
        <v>2689598.97</v>
      </c>
      <c r="F155" s="14" t="e">
        <f>E155/D155*100</f>
        <v>#DIV/0!</v>
      </c>
    </row>
    <row r="156" spans="1:6" ht="21" customHeight="1">
      <c r="A156" s="41" t="s">
        <v>1271</v>
      </c>
      <c r="B156" s="19" t="s">
        <v>1272</v>
      </c>
      <c r="C156" s="4">
        <f>C159+C157</f>
        <v>20000</v>
      </c>
      <c r="D156" s="4">
        <f>D159+D157</f>
        <v>20000</v>
      </c>
      <c r="E156" s="14">
        <f>E159+E157</f>
        <v>22118.91</v>
      </c>
      <c r="F156" s="14">
        <f t="shared" si="8"/>
        <v>110.59455</v>
      </c>
    </row>
    <row r="157" spans="1:6" ht="27.75" customHeight="1">
      <c r="A157" s="41" t="s">
        <v>1374</v>
      </c>
      <c r="B157" s="163" t="s">
        <v>1210</v>
      </c>
      <c r="C157" s="4">
        <v>0</v>
      </c>
      <c r="D157" s="4">
        <v>0</v>
      </c>
      <c r="E157" s="14">
        <f>E158</f>
        <v>0</v>
      </c>
      <c r="F157" s="14" t="e">
        <f>E157/D157*100</f>
        <v>#DIV/0!</v>
      </c>
    </row>
    <row r="158" spans="1:6" ht="24" customHeight="1">
      <c r="A158" s="41" t="s">
        <v>1375</v>
      </c>
      <c r="B158" s="164" t="s">
        <v>1209</v>
      </c>
      <c r="C158" s="4"/>
      <c r="D158" s="4"/>
      <c r="E158" s="14">
        <v>0</v>
      </c>
      <c r="F158" s="14" t="e">
        <f>E158/D158*100</f>
        <v>#DIV/0!</v>
      </c>
    </row>
    <row r="159" spans="1:6" ht="24.75" customHeight="1">
      <c r="A159" s="41" t="s">
        <v>1376</v>
      </c>
      <c r="B159" s="163" t="s">
        <v>1360</v>
      </c>
      <c r="C159" s="4">
        <f>C160</f>
        <v>20000</v>
      </c>
      <c r="D159" s="4">
        <f>D160</f>
        <v>20000</v>
      </c>
      <c r="E159" s="14">
        <f>E160</f>
        <v>22118.91</v>
      </c>
      <c r="F159" s="14">
        <f t="shared" si="8"/>
        <v>110.59455</v>
      </c>
    </row>
    <row r="160" spans="1:6" ht="24" customHeight="1">
      <c r="A160" s="41" t="s">
        <v>1377</v>
      </c>
      <c r="B160" s="99" t="s">
        <v>1361</v>
      </c>
      <c r="C160" s="4">
        <v>20000</v>
      </c>
      <c r="D160" s="4">
        <v>20000</v>
      </c>
      <c r="E160" s="14">
        <v>22118.91</v>
      </c>
      <c r="F160" s="14">
        <f t="shared" si="8"/>
        <v>110.59455</v>
      </c>
    </row>
    <row r="161" spans="1:6" ht="25.5" customHeight="1">
      <c r="A161" s="230" t="s">
        <v>682</v>
      </c>
      <c r="B161" s="231"/>
      <c r="C161" s="5">
        <f>C169</f>
        <v>57000</v>
      </c>
      <c r="D161" s="5">
        <f>D169</f>
        <v>57000</v>
      </c>
      <c r="E161" s="136">
        <f>E169</f>
        <v>9105.69</v>
      </c>
      <c r="F161" s="14">
        <f t="shared" si="7"/>
        <v>15.974894736842108</v>
      </c>
    </row>
    <row r="162" spans="1:6" ht="25.5" customHeight="1">
      <c r="A162" s="228" t="s">
        <v>1058</v>
      </c>
      <c r="B162" s="229"/>
      <c r="C162" s="64">
        <f>SUM(C163:C168)</f>
        <v>57000</v>
      </c>
      <c r="D162" s="64">
        <f>SUM(D163:D168)</f>
        <v>57000</v>
      </c>
      <c r="E162" s="134">
        <f>SUM(E163:E168)</f>
        <v>9105.69</v>
      </c>
      <c r="F162" s="14">
        <f t="shared" si="7"/>
        <v>15.974894736842108</v>
      </c>
    </row>
    <row r="163" spans="1:6" ht="18" customHeight="1">
      <c r="A163" s="224" t="s">
        <v>1045</v>
      </c>
      <c r="B163" s="225"/>
      <c r="C163" s="4">
        <v>57000</v>
      </c>
      <c r="D163" s="4">
        <v>57000</v>
      </c>
      <c r="E163" s="14">
        <v>9105.69</v>
      </c>
      <c r="F163" s="14">
        <f t="shared" si="7"/>
        <v>15.974894736842108</v>
      </c>
    </row>
    <row r="164" spans="1:6" ht="18" customHeight="1">
      <c r="A164" s="224" t="s">
        <v>1255</v>
      </c>
      <c r="B164" s="225"/>
      <c r="C164" s="4">
        <v>0</v>
      </c>
      <c r="D164" s="4">
        <v>0</v>
      </c>
      <c r="E164" s="14">
        <v>0</v>
      </c>
      <c r="F164" s="14" t="e">
        <f t="shared" si="7"/>
        <v>#DIV/0!</v>
      </c>
    </row>
    <row r="165" spans="1:6" ht="18" customHeight="1">
      <c r="A165" s="224" t="s">
        <v>1259</v>
      </c>
      <c r="B165" s="225"/>
      <c r="C165" s="4">
        <v>0</v>
      </c>
      <c r="D165" s="4">
        <v>0</v>
      </c>
      <c r="E165" s="14">
        <v>0</v>
      </c>
      <c r="F165" s="14" t="e">
        <f t="shared" si="7"/>
        <v>#DIV/0!</v>
      </c>
    </row>
    <row r="166" spans="1:6" ht="18" customHeight="1">
      <c r="A166" s="224" t="s">
        <v>1256</v>
      </c>
      <c r="B166" s="225"/>
      <c r="C166" s="4">
        <v>0</v>
      </c>
      <c r="D166" s="4">
        <v>0</v>
      </c>
      <c r="E166" s="14">
        <v>0</v>
      </c>
      <c r="F166" s="14" t="e">
        <f t="shared" si="7"/>
        <v>#DIV/0!</v>
      </c>
    </row>
    <row r="167" spans="1:6" ht="18" customHeight="1">
      <c r="A167" s="224" t="s">
        <v>1257</v>
      </c>
      <c r="B167" s="225"/>
      <c r="C167" s="4">
        <v>0</v>
      </c>
      <c r="D167" s="4">
        <v>0</v>
      </c>
      <c r="E167" s="14">
        <v>0</v>
      </c>
      <c r="F167" s="14" t="e">
        <f t="shared" si="7"/>
        <v>#DIV/0!</v>
      </c>
    </row>
    <row r="168" spans="1:6" ht="18" customHeight="1">
      <c r="A168" s="224" t="s">
        <v>1273</v>
      </c>
      <c r="B168" s="225"/>
      <c r="C168" s="4">
        <v>0</v>
      </c>
      <c r="D168" s="4">
        <v>0</v>
      </c>
      <c r="E168" s="14">
        <v>0</v>
      </c>
      <c r="F168" s="14" t="e">
        <f t="shared" si="7"/>
        <v>#DIV/0!</v>
      </c>
    </row>
    <row r="169" spans="1:6" ht="21" customHeight="1">
      <c r="A169" s="41">
        <v>34</v>
      </c>
      <c r="B169" s="3" t="s">
        <v>59</v>
      </c>
      <c r="C169" s="4">
        <f>C170+C172</f>
        <v>57000</v>
      </c>
      <c r="D169" s="4">
        <f>D170+D172</f>
        <v>57000</v>
      </c>
      <c r="E169" s="14">
        <f>E170+E172</f>
        <v>9105.69</v>
      </c>
      <c r="F169" s="14">
        <f t="shared" si="7"/>
        <v>15.974894736842108</v>
      </c>
    </row>
    <row r="170" spans="1:6" ht="18" customHeight="1">
      <c r="A170" s="41" t="s">
        <v>1274</v>
      </c>
      <c r="B170" s="3" t="s">
        <v>1275</v>
      </c>
      <c r="C170" s="4">
        <v>2000</v>
      </c>
      <c r="D170" s="4">
        <v>2000</v>
      </c>
      <c r="E170" s="14">
        <f>E171</f>
        <v>0</v>
      </c>
      <c r="F170" s="14">
        <f>E170/D170*100</f>
        <v>0</v>
      </c>
    </row>
    <row r="171" spans="1:6" ht="15" customHeight="1">
      <c r="A171" s="41" t="s">
        <v>1276</v>
      </c>
      <c r="B171" s="3" t="s">
        <v>1277</v>
      </c>
      <c r="C171" s="4"/>
      <c r="D171" s="4"/>
      <c r="E171" s="14">
        <v>0</v>
      </c>
      <c r="F171" s="14" t="e">
        <f>E171/D171*100</f>
        <v>#DIV/0!</v>
      </c>
    </row>
    <row r="172" spans="1:6" ht="18" customHeight="1">
      <c r="A172" s="41">
        <v>343</v>
      </c>
      <c r="B172" s="3" t="s">
        <v>60</v>
      </c>
      <c r="C172" s="4">
        <v>55000</v>
      </c>
      <c r="D172" s="4">
        <v>55000</v>
      </c>
      <c r="E172" s="14">
        <f>SUM(E173:E175)</f>
        <v>9105.69</v>
      </c>
      <c r="F172" s="14">
        <f t="shared" si="7"/>
        <v>16.5558</v>
      </c>
    </row>
    <row r="173" spans="1:6" ht="15" customHeight="1">
      <c r="A173" s="41">
        <v>3431</v>
      </c>
      <c r="B173" s="3" t="s">
        <v>61</v>
      </c>
      <c r="C173" s="4"/>
      <c r="D173" s="4"/>
      <c r="E173" s="14">
        <v>9034.77</v>
      </c>
      <c r="F173" s="14" t="e">
        <f t="shared" si="7"/>
        <v>#DIV/0!</v>
      </c>
    </row>
    <row r="174" spans="1:6" ht="15" customHeight="1">
      <c r="A174" s="41" t="s">
        <v>764</v>
      </c>
      <c r="B174" s="3" t="s">
        <v>765</v>
      </c>
      <c r="C174" s="4"/>
      <c r="D174" s="4"/>
      <c r="E174" s="14">
        <v>0</v>
      </c>
      <c r="F174" s="14" t="e">
        <f t="shared" si="7"/>
        <v>#DIV/0!</v>
      </c>
    </row>
    <row r="175" spans="1:6" ht="15" customHeight="1">
      <c r="A175" s="41">
        <v>3433</v>
      </c>
      <c r="B175" s="3" t="s">
        <v>62</v>
      </c>
      <c r="C175" s="4"/>
      <c r="D175" s="4"/>
      <c r="E175" s="14">
        <v>70.92</v>
      </c>
      <c r="F175" s="14" t="e">
        <f t="shared" si="7"/>
        <v>#DIV/0!</v>
      </c>
    </row>
    <row r="176" spans="1:6" ht="30" customHeight="1">
      <c r="A176" s="241" t="s">
        <v>683</v>
      </c>
      <c r="B176" s="233"/>
      <c r="C176" s="63">
        <f>C177+C188+C201+C212+C223</f>
        <v>1835000</v>
      </c>
      <c r="D176" s="63">
        <f>D177+D188+D201+D212+D223</f>
        <v>1835000</v>
      </c>
      <c r="E176" s="133">
        <f>E177+E188+E201+E212+E223</f>
        <v>841906.71</v>
      </c>
      <c r="F176" s="14">
        <f t="shared" si="7"/>
        <v>45.88047465940054</v>
      </c>
    </row>
    <row r="177" spans="1:6" ht="25.5" customHeight="1">
      <c r="A177" s="230" t="s">
        <v>684</v>
      </c>
      <c r="B177" s="231"/>
      <c r="C177" s="5">
        <f>C185</f>
        <v>15000</v>
      </c>
      <c r="D177" s="5">
        <f>D185</f>
        <v>15000</v>
      </c>
      <c r="E177" s="136">
        <f>E185</f>
        <v>7500</v>
      </c>
      <c r="F177" s="14">
        <f t="shared" si="7"/>
        <v>50</v>
      </c>
    </row>
    <row r="178" spans="1:6" ht="25.5" customHeight="1">
      <c r="A178" s="228" t="s">
        <v>1059</v>
      </c>
      <c r="B178" s="229"/>
      <c r="C178" s="64">
        <f>SUM(C179:C184)</f>
        <v>15000</v>
      </c>
      <c r="D178" s="64">
        <f>SUM(D179:D184)</f>
        <v>15000</v>
      </c>
      <c r="E178" s="134">
        <f>SUM(E179:E184)</f>
        <v>7500</v>
      </c>
      <c r="F178" s="14">
        <f aca="true" t="shared" si="10" ref="F178:F184">E178/D178*100</f>
        <v>50</v>
      </c>
    </row>
    <row r="179" spans="1:6" ht="18" customHeight="1">
      <c r="A179" s="224" t="s">
        <v>1045</v>
      </c>
      <c r="B179" s="225"/>
      <c r="C179" s="4">
        <v>15000</v>
      </c>
      <c r="D179" s="4">
        <v>15000</v>
      </c>
      <c r="E179" s="14">
        <v>7500</v>
      </c>
      <c r="F179" s="14">
        <f t="shared" si="10"/>
        <v>50</v>
      </c>
    </row>
    <row r="180" spans="1:6" ht="18" customHeight="1">
      <c r="A180" s="224" t="s">
        <v>1255</v>
      </c>
      <c r="B180" s="225"/>
      <c r="C180" s="4">
        <v>0</v>
      </c>
      <c r="D180" s="4">
        <v>0</v>
      </c>
      <c r="E180" s="14">
        <v>0</v>
      </c>
      <c r="F180" s="14" t="e">
        <f t="shared" si="10"/>
        <v>#DIV/0!</v>
      </c>
    </row>
    <row r="181" spans="1:6" ht="18" customHeight="1">
      <c r="A181" s="224" t="s">
        <v>1259</v>
      </c>
      <c r="B181" s="225"/>
      <c r="C181" s="4">
        <v>0</v>
      </c>
      <c r="D181" s="4">
        <v>0</v>
      </c>
      <c r="E181" s="14">
        <v>0</v>
      </c>
      <c r="F181" s="14" t="e">
        <f t="shared" si="10"/>
        <v>#DIV/0!</v>
      </c>
    </row>
    <row r="182" spans="1:6" ht="18" customHeight="1">
      <c r="A182" s="224" t="s">
        <v>1256</v>
      </c>
      <c r="B182" s="225"/>
      <c r="C182" s="4">
        <v>0</v>
      </c>
      <c r="D182" s="4">
        <v>0</v>
      </c>
      <c r="E182" s="14">
        <v>0</v>
      </c>
      <c r="F182" s="14" t="e">
        <f t="shared" si="10"/>
        <v>#DIV/0!</v>
      </c>
    </row>
    <row r="183" spans="1:6" ht="18" customHeight="1">
      <c r="A183" s="224" t="s">
        <v>1257</v>
      </c>
      <c r="B183" s="225"/>
      <c r="C183" s="4">
        <v>0</v>
      </c>
      <c r="D183" s="4">
        <v>0</v>
      </c>
      <c r="E183" s="14">
        <v>0</v>
      </c>
      <c r="F183" s="14" t="e">
        <f t="shared" si="10"/>
        <v>#DIV/0!</v>
      </c>
    </row>
    <row r="184" spans="1:6" ht="18" customHeight="1">
      <c r="A184" s="224" t="s">
        <v>1262</v>
      </c>
      <c r="B184" s="225"/>
      <c r="C184" s="4">
        <v>0</v>
      </c>
      <c r="D184" s="4">
        <v>0</v>
      </c>
      <c r="E184" s="14">
        <v>0</v>
      </c>
      <c r="F184" s="14" t="e">
        <f t="shared" si="10"/>
        <v>#DIV/0!</v>
      </c>
    </row>
    <row r="185" spans="1:6" ht="21" customHeight="1">
      <c r="A185" s="41">
        <v>32</v>
      </c>
      <c r="B185" s="72" t="s">
        <v>63</v>
      </c>
      <c r="C185" s="4">
        <f>C186</f>
        <v>15000</v>
      </c>
      <c r="D185" s="4">
        <f>D186</f>
        <v>15000</v>
      </c>
      <c r="E185" s="14">
        <f>E186</f>
        <v>7500</v>
      </c>
      <c r="F185" s="14">
        <f>E185/D185*100</f>
        <v>50</v>
      </c>
    </row>
    <row r="186" spans="1:6" ht="18" customHeight="1">
      <c r="A186" s="41">
        <v>329</v>
      </c>
      <c r="B186" s="72" t="s">
        <v>64</v>
      </c>
      <c r="C186" s="4">
        <v>15000</v>
      </c>
      <c r="D186" s="4">
        <v>15000</v>
      </c>
      <c r="E186" s="14">
        <f>SUM(E187:E187)</f>
        <v>7500</v>
      </c>
      <c r="F186" s="14">
        <f>E186/D186*100</f>
        <v>50</v>
      </c>
    </row>
    <row r="187" spans="1:6" ht="15" customHeight="1">
      <c r="A187" s="41">
        <v>3299</v>
      </c>
      <c r="B187" s="72" t="s">
        <v>65</v>
      </c>
      <c r="C187" s="4">
        <v>0</v>
      </c>
      <c r="D187" s="4">
        <v>0</v>
      </c>
      <c r="E187" s="14">
        <v>7500</v>
      </c>
      <c r="F187" s="14" t="e">
        <f>E187/D187*100</f>
        <v>#DIV/0!</v>
      </c>
    </row>
    <row r="188" spans="1:6" ht="25.5" customHeight="1">
      <c r="A188" s="230" t="s">
        <v>685</v>
      </c>
      <c r="B188" s="231"/>
      <c r="C188" s="5">
        <f>C196</f>
        <v>1750000</v>
      </c>
      <c r="D188" s="5">
        <f>D196</f>
        <v>1750000</v>
      </c>
      <c r="E188" s="136">
        <f>E196</f>
        <v>818406.71</v>
      </c>
      <c r="F188" s="14">
        <f>E188/D188*100</f>
        <v>46.76609771428571</v>
      </c>
    </row>
    <row r="189" spans="1:6" ht="25.5" customHeight="1">
      <c r="A189" s="228" t="s">
        <v>1060</v>
      </c>
      <c r="B189" s="229"/>
      <c r="C189" s="64">
        <f>SUM(C190:C195)</f>
        <v>1750000</v>
      </c>
      <c r="D189" s="64">
        <f>SUM(D190:D195)</f>
        <v>1750000</v>
      </c>
      <c r="E189" s="134">
        <f>SUM(E190:E195)</f>
        <v>818406.71</v>
      </c>
      <c r="F189" s="14">
        <f aca="true" t="shared" si="11" ref="F189:F195">E189/D189*100</f>
        <v>46.76609771428571</v>
      </c>
    </row>
    <row r="190" spans="1:6" ht="18" customHeight="1">
      <c r="A190" s="224" t="s">
        <v>1045</v>
      </c>
      <c r="B190" s="225"/>
      <c r="C190" s="4">
        <v>1750000</v>
      </c>
      <c r="D190" s="4">
        <v>1750000</v>
      </c>
      <c r="E190" s="14">
        <v>818406.71</v>
      </c>
      <c r="F190" s="14">
        <f t="shared" si="11"/>
        <v>46.76609771428571</v>
      </c>
    </row>
    <row r="191" spans="1:6" ht="18" customHeight="1">
      <c r="A191" s="224" t="s">
        <v>1255</v>
      </c>
      <c r="B191" s="225"/>
      <c r="C191" s="4">
        <v>0</v>
      </c>
      <c r="D191" s="4">
        <v>0</v>
      </c>
      <c r="E191" s="14">
        <v>0</v>
      </c>
      <c r="F191" s="14" t="e">
        <f t="shared" si="11"/>
        <v>#DIV/0!</v>
      </c>
    </row>
    <row r="192" spans="1:6" ht="18" customHeight="1">
      <c r="A192" s="224" t="s">
        <v>1259</v>
      </c>
      <c r="B192" s="225"/>
      <c r="C192" s="4">
        <v>0</v>
      </c>
      <c r="D192" s="4">
        <v>0</v>
      </c>
      <c r="E192" s="14">
        <v>0</v>
      </c>
      <c r="F192" s="14" t="e">
        <f t="shared" si="11"/>
        <v>#DIV/0!</v>
      </c>
    </row>
    <row r="193" spans="1:6" ht="18" customHeight="1">
      <c r="A193" s="224" t="s">
        <v>1256</v>
      </c>
      <c r="B193" s="225"/>
      <c r="C193" s="4">
        <v>0</v>
      </c>
      <c r="D193" s="4">
        <v>0</v>
      </c>
      <c r="E193" s="14">
        <v>0</v>
      </c>
      <c r="F193" s="14" t="e">
        <f t="shared" si="11"/>
        <v>#DIV/0!</v>
      </c>
    </row>
    <row r="194" spans="1:6" ht="18" customHeight="1">
      <c r="A194" s="224" t="s">
        <v>1257</v>
      </c>
      <c r="B194" s="225"/>
      <c r="C194" s="4">
        <v>0</v>
      </c>
      <c r="D194" s="4">
        <v>0</v>
      </c>
      <c r="E194" s="14">
        <v>0</v>
      </c>
      <c r="F194" s="14" t="e">
        <f t="shared" si="11"/>
        <v>#DIV/0!</v>
      </c>
    </row>
    <row r="195" spans="1:6" ht="18" customHeight="1">
      <c r="A195" s="224" t="s">
        <v>1262</v>
      </c>
      <c r="B195" s="225"/>
      <c r="C195" s="4">
        <v>0</v>
      </c>
      <c r="D195" s="4">
        <v>0</v>
      </c>
      <c r="E195" s="14">
        <v>0</v>
      </c>
      <c r="F195" s="14" t="e">
        <f t="shared" si="11"/>
        <v>#DIV/0!</v>
      </c>
    </row>
    <row r="196" spans="1:6" ht="21" customHeight="1">
      <c r="A196" s="41">
        <v>38</v>
      </c>
      <c r="B196" s="72" t="s">
        <v>560</v>
      </c>
      <c r="C196" s="4">
        <f>SUM(C197+C199)</f>
        <v>1750000</v>
      </c>
      <c r="D196" s="4">
        <f>SUM(D197+D199)</f>
        <v>1750000</v>
      </c>
      <c r="E196" s="14">
        <f>SUM(E197+E199)</f>
        <v>818406.71</v>
      </c>
      <c r="F196" s="14">
        <f aca="true" t="shared" si="12" ref="F196:F212">E196/D196*100</f>
        <v>46.76609771428571</v>
      </c>
    </row>
    <row r="197" spans="1:6" ht="18" customHeight="1">
      <c r="A197" s="41">
        <v>381</v>
      </c>
      <c r="B197" s="72" t="s">
        <v>67</v>
      </c>
      <c r="C197" s="4">
        <v>1300000</v>
      </c>
      <c r="D197" s="4">
        <v>1300000</v>
      </c>
      <c r="E197" s="14">
        <f>E198</f>
        <v>594654.83</v>
      </c>
      <c r="F197" s="14">
        <f t="shared" si="12"/>
        <v>45.74267923076923</v>
      </c>
    </row>
    <row r="198" spans="1:6" ht="15" customHeight="1">
      <c r="A198" s="41">
        <v>3811</v>
      </c>
      <c r="B198" s="72" t="s">
        <v>138</v>
      </c>
      <c r="C198" s="4"/>
      <c r="D198" s="4"/>
      <c r="E198" s="14">
        <v>594654.83</v>
      </c>
      <c r="F198" s="14" t="e">
        <f t="shared" si="12"/>
        <v>#DIV/0!</v>
      </c>
    </row>
    <row r="199" spans="1:6" ht="18" customHeight="1">
      <c r="A199" s="41" t="s">
        <v>149</v>
      </c>
      <c r="B199" s="72" t="s">
        <v>93</v>
      </c>
      <c r="C199" s="4">
        <v>450000</v>
      </c>
      <c r="D199" s="4">
        <v>450000</v>
      </c>
      <c r="E199" s="14">
        <f>SUM(E200:E200)</f>
        <v>223751.88</v>
      </c>
      <c r="F199" s="14">
        <f t="shared" si="12"/>
        <v>49.72264</v>
      </c>
    </row>
    <row r="200" spans="1:6" ht="15" customHeight="1">
      <c r="A200" s="41" t="s">
        <v>150</v>
      </c>
      <c r="B200" s="72" t="s">
        <v>1331</v>
      </c>
      <c r="C200" s="4"/>
      <c r="D200" s="4"/>
      <c r="E200" s="14">
        <v>223751.88</v>
      </c>
      <c r="F200" s="14" t="e">
        <f t="shared" si="12"/>
        <v>#DIV/0!</v>
      </c>
    </row>
    <row r="201" spans="1:6" ht="25.5" customHeight="1">
      <c r="A201" s="230" t="s">
        <v>686</v>
      </c>
      <c r="B201" s="231"/>
      <c r="C201" s="5">
        <f>C209</f>
        <v>0</v>
      </c>
      <c r="D201" s="5">
        <f>D209</f>
        <v>0</v>
      </c>
      <c r="E201" s="136">
        <f>E209</f>
        <v>0</v>
      </c>
      <c r="F201" s="14" t="e">
        <f t="shared" si="12"/>
        <v>#DIV/0!</v>
      </c>
    </row>
    <row r="202" spans="1:6" ht="25.5" customHeight="1">
      <c r="A202" s="228" t="s">
        <v>1061</v>
      </c>
      <c r="B202" s="229"/>
      <c r="C202" s="64">
        <f>SUM(C203:C208)</f>
        <v>0</v>
      </c>
      <c r="D202" s="64">
        <f>SUM(D203:D208)</f>
        <v>0</v>
      </c>
      <c r="E202" s="134">
        <f>SUM(E203:E208)</f>
        <v>0</v>
      </c>
      <c r="F202" s="14" t="e">
        <f t="shared" si="12"/>
        <v>#DIV/0!</v>
      </c>
    </row>
    <row r="203" spans="1:6" ht="18" customHeight="1">
      <c r="A203" s="224" t="s">
        <v>1045</v>
      </c>
      <c r="B203" s="225"/>
      <c r="C203" s="4">
        <v>0</v>
      </c>
      <c r="D203" s="4">
        <v>0</v>
      </c>
      <c r="E203" s="14">
        <v>0</v>
      </c>
      <c r="F203" s="14" t="e">
        <f t="shared" si="12"/>
        <v>#DIV/0!</v>
      </c>
    </row>
    <row r="204" spans="1:6" ht="18" customHeight="1">
      <c r="A204" s="224" t="s">
        <v>1255</v>
      </c>
      <c r="B204" s="225"/>
      <c r="C204" s="4">
        <v>0</v>
      </c>
      <c r="D204" s="4">
        <v>0</v>
      </c>
      <c r="E204" s="14">
        <v>0</v>
      </c>
      <c r="F204" s="14" t="e">
        <f t="shared" si="12"/>
        <v>#DIV/0!</v>
      </c>
    </row>
    <row r="205" spans="1:6" ht="18" customHeight="1">
      <c r="A205" s="224" t="s">
        <v>1259</v>
      </c>
      <c r="B205" s="225"/>
      <c r="C205" s="4">
        <v>0</v>
      </c>
      <c r="D205" s="4">
        <v>0</v>
      </c>
      <c r="E205" s="14">
        <v>0</v>
      </c>
      <c r="F205" s="14" t="e">
        <f t="shared" si="12"/>
        <v>#DIV/0!</v>
      </c>
    </row>
    <row r="206" spans="1:6" ht="18" customHeight="1">
      <c r="A206" s="224" t="s">
        <v>1256</v>
      </c>
      <c r="B206" s="225"/>
      <c r="C206" s="4">
        <v>0</v>
      </c>
      <c r="D206" s="4">
        <v>0</v>
      </c>
      <c r="E206" s="14">
        <v>0</v>
      </c>
      <c r="F206" s="14" t="e">
        <f t="shared" si="12"/>
        <v>#DIV/0!</v>
      </c>
    </row>
    <row r="207" spans="1:6" ht="18" customHeight="1">
      <c r="A207" s="224" t="s">
        <v>1257</v>
      </c>
      <c r="B207" s="225"/>
      <c r="C207" s="4">
        <v>0</v>
      </c>
      <c r="D207" s="4">
        <v>0</v>
      </c>
      <c r="E207" s="14">
        <v>0</v>
      </c>
      <c r="F207" s="14" t="e">
        <f t="shared" si="12"/>
        <v>#DIV/0!</v>
      </c>
    </row>
    <row r="208" spans="1:6" ht="18" customHeight="1">
      <c r="A208" s="224" t="s">
        <v>1262</v>
      </c>
      <c r="B208" s="225"/>
      <c r="C208" s="4">
        <v>0</v>
      </c>
      <c r="D208" s="4">
        <v>0</v>
      </c>
      <c r="E208" s="14">
        <v>0</v>
      </c>
      <c r="F208" s="14" t="e">
        <f t="shared" si="12"/>
        <v>#DIV/0!</v>
      </c>
    </row>
    <row r="209" spans="1:6" ht="21" customHeight="1">
      <c r="A209" s="41">
        <v>32</v>
      </c>
      <c r="B209" s="72" t="s">
        <v>63</v>
      </c>
      <c r="C209" s="4">
        <f aca="true" t="shared" si="13" ref="C209:E210">C210</f>
        <v>0</v>
      </c>
      <c r="D209" s="4">
        <f t="shared" si="13"/>
        <v>0</v>
      </c>
      <c r="E209" s="14">
        <f t="shared" si="13"/>
        <v>0</v>
      </c>
      <c r="F209" s="14" t="e">
        <f t="shared" si="12"/>
        <v>#DIV/0!</v>
      </c>
    </row>
    <row r="210" spans="1:6" ht="18" customHeight="1">
      <c r="A210" s="41">
        <v>329</v>
      </c>
      <c r="B210" s="72" t="s">
        <v>64</v>
      </c>
      <c r="C210" s="4">
        <v>0</v>
      </c>
      <c r="D210" s="4">
        <v>0</v>
      </c>
      <c r="E210" s="14">
        <f t="shared" si="13"/>
        <v>0</v>
      </c>
      <c r="F210" s="14" t="e">
        <f t="shared" si="12"/>
        <v>#DIV/0!</v>
      </c>
    </row>
    <row r="211" spans="1:6" ht="15" customHeight="1">
      <c r="A211" s="41">
        <v>3299</v>
      </c>
      <c r="B211" s="72" t="s">
        <v>166</v>
      </c>
      <c r="C211" s="4">
        <v>0</v>
      </c>
      <c r="D211" s="4">
        <v>0</v>
      </c>
      <c r="E211" s="14">
        <v>0</v>
      </c>
      <c r="F211" s="14" t="e">
        <f t="shared" si="12"/>
        <v>#DIV/0!</v>
      </c>
    </row>
    <row r="212" spans="1:6" ht="25.5" customHeight="1">
      <c r="A212" s="230" t="s">
        <v>687</v>
      </c>
      <c r="B212" s="231"/>
      <c r="C212" s="5">
        <f>C220</f>
        <v>30000</v>
      </c>
      <c r="D212" s="5">
        <f>D220</f>
        <v>30000</v>
      </c>
      <c r="E212" s="136">
        <f>E220</f>
        <v>16000</v>
      </c>
      <c r="F212" s="14">
        <f t="shared" si="12"/>
        <v>53.333333333333336</v>
      </c>
    </row>
    <row r="213" spans="1:6" ht="25.5" customHeight="1">
      <c r="A213" s="228" t="s">
        <v>1062</v>
      </c>
      <c r="B213" s="229"/>
      <c r="C213" s="64">
        <f>SUM(C214:C219)</f>
        <v>30000</v>
      </c>
      <c r="D213" s="64">
        <f>SUM(D214:D219)</f>
        <v>30000</v>
      </c>
      <c r="E213" s="134">
        <f>SUM(E214:E219)</f>
        <v>30000</v>
      </c>
      <c r="F213" s="14">
        <f aca="true" t="shared" si="14" ref="F213:F219">E213/D213*100</f>
        <v>100</v>
      </c>
    </row>
    <row r="214" spans="1:6" ht="18" customHeight="1">
      <c r="A214" s="224" t="s">
        <v>1045</v>
      </c>
      <c r="B214" s="225"/>
      <c r="C214" s="4">
        <v>30000</v>
      </c>
      <c r="D214" s="4">
        <v>30000</v>
      </c>
      <c r="E214" s="14">
        <v>30000</v>
      </c>
      <c r="F214" s="14">
        <f t="shared" si="14"/>
        <v>100</v>
      </c>
    </row>
    <row r="215" spans="1:6" ht="18" customHeight="1">
      <c r="A215" s="224" t="s">
        <v>1255</v>
      </c>
      <c r="B215" s="225"/>
      <c r="C215" s="4">
        <v>0</v>
      </c>
      <c r="D215" s="4">
        <v>0</v>
      </c>
      <c r="E215" s="14">
        <v>0</v>
      </c>
      <c r="F215" s="14" t="e">
        <f t="shared" si="14"/>
        <v>#DIV/0!</v>
      </c>
    </row>
    <row r="216" spans="1:6" ht="18" customHeight="1">
      <c r="A216" s="224" t="s">
        <v>1259</v>
      </c>
      <c r="B216" s="225"/>
      <c r="C216" s="4">
        <v>0</v>
      </c>
      <c r="D216" s="4">
        <v>0</v>
      </c>
      <c r="E216" s="14">
        <v>0</v>
      </c>
      <c r="F216" s="14" t="e">
        <f t="shared" si="14"/>
        <v>#DIV/0!</v>
      </c>
    </row>
    <row r="217" spans="1:6" ht="18" customHeight="1">
      <c r="A217" s="224" t="s">
        <v>1256</v>
      </c>
      <c r="B217" s="225"/>
      <c r="C217" s="4">
        <v>0</v>
      </c>
      <c r="D217" s="4">
        <v>0</v>
      </c>
      <c r="E217" s="14">
        <v>0</v>
      </c>
      <c r="F217" s="14" t="e">
        <f t="shared" si="14"/>
        <v>#DIV/0!</v>
      </c>
    </row>
    <row r="218" spans="1:6" ht="18" customHeight="1">
      <c r="A218" s="224" t="s">
        <v>1257</v>
      </c>
      <c r="B218" s="225"/>
      <c r="C218" s="4">
        <v>0</v>
      </c>
      <c r="D218" s="4">
        <v>0</v>
      </c>
      <c r="E218" s="14">
        <v>0</v>
      </c>
      <c r="F218" s="14" t="e">
        <f t="shared" si="14"/>
        <v>#DIV/0!</v>
      </c>
    </row>
    <row r="219" spans="1:6" ht="18" customHeight="1">
      <c r="A219" s="224" t="s">
        <v>1262</v>
      </c>
      <c r="B219" s="225"/>
      <c r="C219" s="4">
        <v>0</v>
      </c>
      <c r="D219" s="4">
        <v>0</v>
      </c>
      <c r="E219" s="14">
        <v>0</v>
      </c>
      <c r="F219" s="14" t="e">
        <f t="shared" si="14"/>
        <v>#DIV/0!</v>
      </c>
    </row>
    <row r="220" spans="1:6" ht="21" customHeight="1">
      <c r="A220" s="41">
        <v>38</v>
      </c>
      <c r="B220" s="72" t="s">
        <v>560</v>
      </c>
      <c r="C220" s="4">
        <f aca="true" t="shared" si="15" ref="C220:E221">C221</f>
        <v>30000</v>
      </c>
      <c r="D220" s="4">
        <f t="shared" si="15"/>
        <v>30000</v>
      </c>
      <c r="E220" s="14">
        <f t="shared" si="15"/>
        <v>16000</v>
      </c>
      <c r="F220" s="14">
        <f aca="true" t="shared" si="16" ref="F220:F238">E220/D220*100</f>
        <v>53.333333333333336</v>
      </c>
    </row>
    <row r="221" spans="1:6" ht="18" customHeight="1">
      <c r="A221" s="41">
        <v>381</v>
      </c>
      <c r="B221" s="72" t="s">
        <v>67</v>
      </c>
      <c r="C221" s="4">
        <v>30000</v>
      </c>
      <c r="D221" s="4">
        <v>30000</v>
      </c>
      <c r="E221" s="14">
        <f t="shared" si="15"/>
        <v>16000</v>
      </c>
      <c r="F221" s="14">
        <f t="shared" si="16"/>
        <v>53.333333333333336</v>
      </c>
    </row>
    <row r="222" spans="1:6" ht="15" customHeight="1">
      <c r="A222" s="41">
        <v>3811</v>
      </c>
      <c r="B222" s="74" t="s">
        <v>137</v>
      </c>
      <c r="C222" s="4"/>
      <c r="D222" s="4"/>
      <c r="E222" s="14">
        <v>16000</v>
      </c>
      <c r="F222" s="14" t="e">
        <f t="shared" si="16"/>
        <v>#DIV/0!</v>
      </c>
    </row>
    <row r="223" spans="1:6" ht="30" customHeight="1">
      <c r="A223" s="238" t="s">
        <v>1379</v>
      </c>
      <c r="B223" s="242"/>
      <c r="C223" s="5">
        <f>C231+C234</f>
        <v>40000</v>
      </c>
      <c r="D223" s="5">
        <f>D231+D234</f>
        <v>40000</v>
      </c>
      <c r="E223" s="136">
        <f>E231+E234</f>
        <v>0</v>
      </c>
      <c r="F223" s="14">
        <f t="shared" si="16"/>
        <v>0</v>
      </c>
    </row>
    <row r="224" spans="1:6" ht="25.5" customHeight="1">
      <c r="A224" s="228" t="s">
        <v>1063</v>
      </c>
      <c r="B224" s="229"/>
      <c r="C224" s="64">
        <f>SUM(C225:C230)</f>
        <v>40000</v>
      </c>
      <c r="D224" s="64">
        <f>SUM(D225:D230)</f>
        <v>40000</v>
      </c>
      <c r="E224" s="134">
        <f>SUM(E225:E230)</f>
        <v>0</v>
      </c>
      <c r="F224" s="14">
        <f t="shared" si="16"/>
        <v>0</v>
      </c>
    </row>
    <row r="225" spans="1:6" ht="18" customHeight="1">
      <c r="A225" s="224" t="s">
        <v>1045</v>
      </c>
      <c r="B225" s="225"/>
      <c r="C225" s="4">
        <v>40000</v>
      </c>
      <c r="D225" s="4">
        <v>40000</v>
      </c>
      <c r="E225" s="14">
        <v>0</v>
      </c>
      <c r="F225" s="14">
        <f t="shared" si="16"/>
        <v>0</v>
      </c>
    </row>
    <row r="226" spans="1:6" ht="18" customHeight="1">
      <c r="A226" s="224" t="s">
        <v>1255</v>
      </c>
      <c r="B226" s="225"/>
      <c r="C226" s="4">
        <v>0</v>
      </c>
      <c r="D226" s="4">
        <v>0</v>
      </c>
      <c r="E226" s="14">
        <v>0</v>
      </c>
      <c r="F226" s="14" t="e">
        <f t="shared" si="16"/>
        <v>#DIV/0!</v>
      </c>
    </row>
    <row r="227" spans="1:6" ht="18" customHeight="1">
      <c r="A227" s="224" t="s">
        <v>1259</v>
      </c>
      <c r="B227" s="225"/>
      <c r="C227" s="4">
        <v>0</v>
      </c>
      <c r="D227" s="4">
        <v>0</v>
      </c>
      <c r="E227" s="14">
        <v>0</v>
      </c>
      <c r="F227" s="14" t="e">
        <f t="shared" si="16"/>
        <v>#DIV/0!</v>
      </c>
    </row>
    <row r="228" spans="1:6" ht="18" customHeight="1">
      <c r="A228" s="224" t="s">
        <v>1256</v>
      </c>
      <c r="B228" s="225"/>
      <c r="C228" s="4">
        <v>0</v>
      </c>
      <c r="D228" s="4">
        <v>0</v>
      </c>
      <c r="E228" s="14">
        <v>0</v>
      </c>
      <c r="F228" s="14" t="e">
        <f t="shared" si="16"/>
        <v>#DIV/0!</v>
      </c>
    </row>
    <row r="229" spans="1:6" ht="18" customHeight="1">
      <c r="A229" s="224" t="s">
        <v>1257</v>
      </c>
      <c r="B229" s="225"/>
      <c r="C229" s="4">
        <v>0</v>
      </c>
      <c r="D229" s="4">
        <v>0</v>
      </c>
      <c r="E229" s="14">
        <v>0</v>
      </c>
      <c r="F229" s="14" t="e">
        <f t="shared" si="16"/>
        <v>#DIV/0!</v>
      </c>
    </row>
    <row r="230" spans="1:6" ht="18" customHeight="1">
      <c r="A230" s="224" t="s">
        <v>1262</v>
      </c>
      <c r="B230" s="225"/>
      <c r="C230" s="4">
        <v>0</v>
      </c>
      <c r="D230" s="4">
        <v>0</v>
      </c>
      <c r="E230" s="14">
        <v>0</v>
      </c>
      <c r="F230" s="14" t="e">
        <f t="shared" si="16"/>
        <v>#DIV/0!</v>
      </c>
    </row>
    <row r="231" spans="1:6" ht="21" customHeight="1">
      <c r="A231" s="41">
        <v>32</v>
      </c>
      <c r="B231" s="72" t="s">
        <v>63</v>
      </c>
      <c r="C231" s="4">
        <f aca="true" t="shared" si="17" ref="C231:E235">C232</f>
        <v>40000</v>
      </c>
      <c r="D231" s="4">
        <f t="shared" si="17"/>
        <v>40000</v>
      </c>
      <c r="E231" s="14">
        <f t="shared" si="17"/>
        <v>0</v>
      </c>
      <c r="F231" s="14">
        <f t="shared" si="16"/>
        <v>0</v>
      </c>
    </row>
    <row r="232" spans="1:6" ht="18" customHeight="1">
      <c r="A232" s="41">
        <v>329</v>
      </c>
      <c r="B232" s="72" t="s">
        <v>64</v>
      </c>
      <c r="C232" s="4">
        <v>40000</v>
      </c>
      <c r="D232" s="4">
        <v>40000</v>
      </c>
      <c r="E232" s="14">
        <f t="shared" si="17"/>
        <v>0</v>
      </c>
      <c r="F232" s="14">
        <f t="shared" si="16"/>
        <v>0</v>
      </c>
    </row>
    <row r="233" spans="1:6" ht="15" customHeight="1">
      <c r="A233" s="41">
        <v>3299</v>
      </c>
      <c r="B233" s="72" t="s">
        <v>339</v>
      </c>
      <c r="C233" s="4">
        <v>0</v>
      </c>
      <c r="D233" s="4">
        <v>0</v>
      </c>
      <c r="E233" s="14">
        <v>0</v>
      </c>
      <c r="F233" s="14" t="e">
        <f t="shared" si="16"/>
        <v>#DIV/0!</v>
      </c>
    </row>
    <row r="234" spans="1:6" ht="21" customHeight="1">
      <c r="A234" s="41" t="s">
        <v>619</v>
      </c>
      <c r="B234" s="72" t="s">
        <v>621</v>
      </c>
      <c r="C234" s="4">
        <f t="shared" si="17"/>
        <v>0</v>
      </c>
      <c r="D234" s="4">
        <f t="shared" si="17"/>
        <v>0</v>
      </c>
      <c r="E234" s="14">
        <f t="shared" si="17"/>
        <v>0</v>
      </c>
      <c r="F234" s="14" t="e">
        <f t="shared" si="16"/>
        <v>#DIV/0!</v>
      </c>
    </row>
    <row r="235" spans="1:6" ht="18" customHeight="1">
      <c r="A235" s="41" t="s">
        <v>637</v>
      </c>
      <c r="B235" s="72" t="s">
        <v>638</v>
      </c>
      <c r="C235" s="4">
        <v>0</v>
      </c>
      <c r="D235" s="4">
        <v>0</v>
      </c>
      <c r="E235" s="14">
        <f t="shared" si="17"/>
        <v>0</v>
      </c>
      <c r="F235" s="14" t="e">
        <f t="shared" si="16"/>
        <v>#DIV/0!</v>
      </c>
    </row>
    <row r="236" spans="1:6" ht="15" customHeight="1">
      <c r="A236" s="41" t="s">
        <v>1012</v>
      </c>
      <c r="B236" s="72" t="s">
        <v>1355</v>
      </c>
      <c r="C236" s="4">
        <v>0</v>
      </c>
      <c r="D236" s="4">
        <v>0</v>
      </c>
      <c r="E236" s="14">
        <v>0</v>
      </c>
      <c r="F236" s="14" t="e">
        <f t="shared" si="16"/>
        <v>#DIV/0!</v>
      </c>
    </row>
    <row r="237" spans="1:6" ht="30" customHeight="1">
      <c r="A237" s="241" t="s">
        <v>1278</v>
      </c>
      <c r="B237" s="233"/>
      <c r="C237" s="63">
        <f>C238+C252+C263+C274</f>
        <v>163000</v>
      </c>
      <c r="D237" s="63">
        <f>D238+D252+D263+D274</f>
        <v>163000</v>
      </c>
      <c r="E237" s="133">
        <f>E238+E252+E263+E274</f>
        <v>0</v>
      </c>
      <c r="F237" s="14">
        <f t="shared" si="16"/>
        <v>0</v>
      </c>
    </row>
    <row r="238" spans="1:6" ht="25.5" customHeight="1">
      <c r="A238" s="230" t="s">
        <v>689</v>
      </c>
      <c r="B238" s="231"/>
      <c r="C238" s="5">
        <f>C246</f>
        <v>83000</v>
      </c>
      <c r="D238" s="5">
        <f>D246</f>
        <v>83000</v>
      </c>
      <c r="E238" s="136">
        <f>E246</f>
        <v>0</v>
      </c>
      <c r="F238" s="14">
        <f t="shared" si="16"/>
        <v>0</v>
      </c>
    </row>
    <row r="239" spans="1:6" ht="25.5" customHeight="1">
      <c r="A239" s="228" t="s">
        <v>1064</v>
      </c>
      <c r="B239" s="229"/>
      <c r="C239" s="64">
        <f>SUM(C240:C245)</f>
        <v>83000</v>
      </c>
      <c r="D239" s="64">
        <f>SUM(D240:D245)</f>
        <v>83000</v>
      </c>
      <c r="E239" s="134">
        <f>SUM(E240:E245)</f>
        <v>0</v>
      </c>
      <c r="F239" s="14">
        <f aca="true" t="shared" si="18" ref="F239:F245">E239/D239*100</f>
        <v>0</v>
      </c>
    </row>
    <row r="240" spans="1:6" ht="18" customHeight="1">
      <c r="A240" s="224" t="s">
        <v>1045</v>
      </c>
      <c r="B240" s="225"/>
      <c r="C240" s="4">
        <v>83000</v>
      </c>
      <c r="D240" s="4">
        <v>83000</v>
      </c>
      <c r="E240" s="14">
        <v>0</v>
      </c>
      <c r="F240" s="14">
        <f t="shared" si="18"/>
        <v>0</v>
      </c>
    </row>
    <row r="241" spans="1:6" ht="18" customHeight="1">
      <c r="A241" s="224" t="s">
        <v>1255</v>
      </c>
      <c r="B241" s="225"/>
      <c r="C241" s="4">
        <v>0</v>
      </c>
      <c r="D241" s="4">
        <v>0</v>
      </c>
      <c r="E241" s="14">
        <v>0</v>
      </c>
      <c r="F241" s="14" t="e">
        <f t="shared" si="18"/>
        <v>#DIV/0!</v>
      </c>
    </row>
    <row r="242" spans="1:6" ht="18" customHeight="1">
      <c r="A242" s="224" t="s">
        <v>1259</v>
      </c>
      <c r="B242" s="225"/>
      <c r="C242" s="4">
        <v>0</v>
      </c>
      <c r="D242" s="4">
        <v>0</v>
      </c>
      <c r="E242" s="14">
        <v>0</v>
      </c>
      <c r="F242" s="14" t="e">
        <f t="shared" si="18"/>
        <v>#DIV/0!</v>
      </c>
    </row>
    <row r="243" spans="1:6" ht="18" customHeight="1">
      <c r="A243" s="224" t="s">
        <v>1256</v>
      </c>
      <c r="B243" s="225"/>
      <c r="C243" s="4">
        <v>0</v>
      </c>
      <c r="D243" s="4">
        <v>0</v>
      </c>
      <c r="E243" s="14">
        <v>0</v>
      </c>
      <c r="F243" s="14" t="e">
        <f t="shared" si="18"/>
        <v>#DIV/0!</v>
      </c>
    </row>
    <row r="244" spans="1:6" ht="18" customHeight="1">
      <c r="A244" s="224" t="s">
        <v>1257</v>
      </c>
      <c r="B244" s="225"/>
      <c r="C244" s="4">
        <v>0</v>
      </c>
      <c r="D244" s="4">
        <v>0</v>
      </c>
      <c r="E244" s="14">
        <v>0</v>
      </c>
      <c r="F244" s="14" t="e">
        <f t="shared" si="18"/>
        <v>#DIV/0!</v>
      </c>
    </row>
    <row r="245" spans="1:6" ht="18" customHeight="1">
      <c r="A245" s="224" t="s">
        <v>1262</v>
      </c>
      <c r="B245" s="225"/>
      <c r="C245" s="4">
        <v>0</v>
      </c>
      <c r="D245" s="4">
        <v>0</v>
      </c>
      <c r="E245" s="14">
        <v>0</v>
      </c>
      <c r="F245" s="14" t="e">
        <f t="shared" si="18"/>
        <v>#DIV/0!</v>
      </c>
    </row>
    <row r="246" spans="1:6" ht="21" customHeight="1">
      <c r="A246" s="41">
        <v>32</v>
      </c>
      <c r="B246" s="72" t="s">
        <v>63</v>
      </c>
      <c r="C246" s="4">
        <f>C247+C249</f>
        <v>83000</v>
      </c>
      <c r="D246" s="4">
        <f>D247+D249</f>
        <v>83000</v>
      </c>
      <c r="E246" s="14">
        <f>E247+E249</f>
        <v>0</v>
      </c>
      <c r="F246" s="14">
        <f aca="true" t="shared" si="19" ref="F246:F252">E246/D246*100</f>
        <v>0</v>
      </c>
    </row>
    <row r="247" spans="1:6" ht="18" customHeight="1">
      <c r="A247" s="41">
        <v>322</v>
      </c>
      <c r="B247" s="72" t="s">
        <v>70</v>
      </c>
      <c r="C247" s="4">
        <v>2000</v>
      </c>
      <c r="D247" s="4">
        <v>2000</v>
      </c>
      <c r="E247" s="14">
        <f>E248</f>
        <v>0</v>
      </c>
      <c r="F247" s="14">
        <f t="shared" si="19"/>
        <v>0</v>
      </c>
    </row>
    <row r="248" spans="1:6" ht="15" customHeight="1">
      <c r="A248" s="41">
        <v>3224</v>
      </c>
      <c r="B248" s="72" t="s">
        <v>71</v>
      </c>
      <c r="C248" s="4"/>
      <c r="D248" s="4"/>
      <c r="E248" s="14">
        <v>0</v>
      </c>
      <c r="F248" s="14" t="e">
        <f t="shared" si="19"/>
        <v>#DIV/0!</v>
      </c>
    </row>
    <row r="249" spans="1:6" ht="18" customHeight="1">
      <c r="A249" s="41">
        <v>323</v>
      </c>
      <c r="B249" s="72" t="s">
        <v>72</v>
      </c>
      <c r="C249" s="4">
        <v>81000</v>
      </c>
      <c r="D249" s="4">
        <v>81000</v>
      </c>
      <c r="E249" s="14">
        <f>SUM(E250:E251)</f>
        <v>0</v>
      </c>
      <c r="F249" s="14">
        <f t="shared" si="19"/>
        <v>0</v>
      </c>
    </row>
    <row r="250" spans="1:6" ht="15" customHeight="1">
      <c r="A250" s="41">
        <v>3232</v>
      </c>
      <c r="B250" s="72" t="s">
        <v>73</v>
      </c>
      <c r="C250" s="4"/>
      <c r="D250" s="4"/>
      <c r="E250" s="14">
        <v>0</v>
      </c>
      <c r="F250" s="14" t="e">
        <f t="shared" si="19"/>
        <v>#DIV/0!</v>
      </c>
    </row>
    <row r="251" spans="1:6" ht="15" customHeight="1">
      <c r="A251" s="41" t="s">
        <v>341</v>
      </c>
      <c r="B251" s="72" t="s">
        <v>688</v>
      </c>
      <c r="C251" s="4"/>
      <c r="D251" s="4"/>
      <c r="E251" s="14">
        <v>0</v>
      </c>
      <c r="F251" s="14" t="e">
        <f t="shared" si="19"/>
        <v>#DIV/0!</v>
      </c>
    </row>
    <row r="252" spans="1:6" ht="25.5" customHeight="1">
      <c r="A252" s="230" t="s">
        <v>1380</v>
      </c>
      <c r="B252" s="231"/>
      <c r="C252" s="5">
        <f>C260</f>
        <v>80000</v>
      </c>
      <c r="D252" s="5">
        <f>D260</f>
        <v>80000</v>
      </c>
      <c r="E252" s="136">
        <f>E260</f>
        <v>0</v>
      </c>
      <c r="F252" s="14">
        <f t="shared" si="19"/>
        <v>0</v>
      </c>
    </row>
    <row r="253" spans="1:6" ht="25.5" customHeight="1">
      <c r="A253" s="228" t="s">
        <v>1279</v>
      </c>
      <c r="B253" s="229"/>
      <c r="C253" s="64">
        <f>SUM(C254:C259)</f>
        <v>80000</v>
      </c>
      <c r="D253" s="64">
        <f>SUM(D254:D259)</f>
        <v>80000</v>
      </c>
      <c r="E253" s="134">
        <f>SUM(E254:E259)</f>
        <v>0</v>
      </c>
      <c r="F253" s="14">
        <f aca="true" t="shared" si="20" ref="F253:F259">E253/D253*100</f>
        <v>0</v>
      </c>
    </row>
    <row r="254" spans="1:6" ht="18" customHeight="1">
      <c r="A254" s="224" t="s">
        <v>1045</v>
      </c>
      <c r="B254" s="225"/>
      <c r="C254" s="4">
        <v>80000</v>
      </c>
      <c r="D254" s="4">
        <v>80000</v>
      </c>
      <c r="E254" s="14">
        <v>0</v>
      </c>
      <c r="F254" s="14">
        <f t="shared" si="20"/>
        <v>0</v>
      </c>
    </row>
    <row r="255" spans="1:6" ht="18" customHeight="1">
      <c r="A255" s="224" t="s">
        <v>1255</v>
      </c>
      <c r="B255" s="225"/>
      <c r="C255" s="4">
        <v>0</v>
      </c>
      <c r="D255" s="4">
        <v>0</v>
      </c>
      <c r="E255" s="14">
        <v>0</v>
      </c>
      <c r="F255" s="14" t="e">
        <f t="shared" si="20"/>
        <v>#DIV/0!</v>
      </c>
    </row>
    <row r="256" spans="1:6" ht="18" customHeight="1">
      <c r="A256" s="224" t="s">
        <v>1259</v>
      </c>
      <c r="B256" s="225"/>
      <c r="C256" s="4">
        <v>0</v>
      </c>
      <c r="D256" s="4">
        <v>0</v>
      </c>
      <c r="E256" s="14">
        <v>0</v>
      </c>
      <c r="F256" s="14" t="e">
        <f t="shared" si="20"/>
        <v>#DIV/0!</v>
      </c>
    </row>
    <row r="257" spans="1:6" ht="18" customHeight="1">
      <c r="A257" s="224" t="s">
        <v>1256</v>
      </c>
      <c r="B257" s="225"/>
      <c r="C257" s="4">
        <v>0</v>
      </c>
      <c r="D257" s="4">
        <v>0</v>
      </c>
      <c r="E257" s="14">
        <v>0</v>
      </c>
      <c r="F257" s="14" t="e">
        <f t="shared" si="20"/>
        <v>#DIV/0!</v>
      </c>
    </row>
    <row r="258" spans="1:6" ht="18" customHeight="1">
      <c r="A258" s="224" t="s">
        <v>1257</v>
      </c>
      <c r="B258" s="225"/>
      <c r="C258" s="4">
        <v>0</v>
      </c>
      <c r="D258" s="4">
        <v>0</v>
      </c>
      <c r="E258" s="14">
        <v>0</v>
      </c>
      <c r="F258" s="14" t="e">
        <f t="shared" si="20"/>
        <v>#DIV/0!</v>
      </c>
    </row>
    <row r="259" spans="1:6" ht="18" customHeight="1">
      <c r="A259" s="224" t="s">
        <v>1262</v>
      </c>
      <c r="B259" s="225"/>
      <c r="C259" s="4">
        <v>0</v>
      </c>
      <c r="D259" s="4">
        <v>0</v>
      </c>
      <c r="E259" s="14">
        <v>0</v>
      </c>
      <c r="F259" s="14" t="e">
        <f t="shared" si="20"/>
        <v>#DIV/0!</v>
      </c>
    </row>
    <row r="260" spans="1:6" ht="21" customHeight="1">
      <c r="A260" s="41">
        <v>45</v>
      </c>
      <c r="B260" s="72" t="s">
        <v>75</v>
      </c>
      <c r="C260" s="4">
        <f aca="true" t="shared" si="21" ref="C260:E261">C261</f>
        <v>80000</v>
      </c>
      <c r="D260" s="4">
        <f t="shared" si="21"/>
        <v>80000</v>
      </c>
      <c r="E260" s="14">
        <f t="shared" si="21"/>
        <v>0</v>
      </c>
      <c r="F260" s="14">
        <f>E260/D260*100</f>
        <v>0</v>
      </c>
    </row>
    <row r="261" spans="1:6" ht="18" customHeight="1">
      <c r="A261" s="41">
        <v>451</v>
      </c>
      <c r="B261" s="72" t="s">
        <v>76</v>
      </c>
      <c r="C261" s="4">
        <v>80000</v>
      </c>
      <c r="D261" s="4">
        <v>80000</v>
      </c>
      <c r="E261" s="14">
        <f t="shared" si="21"/>
        <v>0</v>
      </c>
      <c r="F261" s="14">
        <f>E261/D261*100</f>
        <v>0</v>
      </c>
    </row>
    <row r="262" spans="1:6" ht="15" customHeight="1">
      <c r="A262" s="41">
        <v>4511</v>
      </c>
      <c r="B262" s="72" t="s">
        <v>690</v>
      </c>
      <c r="C262" s="4">
        <v>0</v>
      </c>
      <c r="D262" s="4">
        <v>0</v>
      </c>
      <c r="E262" s="14">
        <v>0</v>
      </c>
      <c r="F262" s="14" t="e">
        <f>E262/D262*100</f>
        <v>#DIV/0!</v>
      </c>
    </row>
    <row r="263" spans="1:6" ht="25.5" customHeight="1">
      <c r="A263" s="230" t="s">
        <v>766</v>
      </c>
      <c r="B263" s="231"/>
      <c r="C263" s="5">
        <f>C271</f>
        <v>0</v>
      </c>
      <c r="D263" s="5">
        <f>D271</f>
        <v>0</v>
      </c>
      <c r="E263" s="136">
        <f>E271</f>
        <v>0</v>
      </c>
      <c r="F263" s="14" t="e">
        <f aca="true" t="shared" si="22" ref="F263:F284">E263/D263*100</f>
        <v>#DIV/0!</v>
      </c>
    </row>
    <row r="264" spans="1:6" ht="25.5" customHeight="1">
      <c r="A264" s="228" t="s">
        <v>1065</v>
      </c>
      <c r="B264" s="229"/>
      <c r="C264" s="64">
        <f>SUM(C265:C270)</f>
        <v>0</v>
      </c>
      <c r="D264" s="64">
        <f>SUM(D265:D270)</f>
        <v>0</v>
      </c>
      <c r="E264" s="134">
        <f>SUM(E265:E270)</f>
        <v>0</v>
      </c>
      <c r="F264" s="14" t="e">
        <f t="shared" si="22"/>
        <v>#DIV/0!</v>
      </c>
    </row>
    <row r="265" spans="1:6" ht="18" customHeight="1">
      <c r="A265" s="224" t="s">
        <v>1045</v>
      </c>
      <c r="B265" s="225"/>
      <c r="C265" s="4">
        <v>0</v>
      </c>
      <c r="D265" s="4">
        <v>0</v>
      </c>
      <c r="E265" s="14">
        <v>0</v>
      </c>
      <c r="F265" s="14" t="e">
        <f t="shared" si="22"/>
        <v>#DIV/0!</v>
      </c>
    </row>
    <row r="266" spans="1:6" ht="18" customHeight="1">
      <c r="A266" s="224" t="s">
        <v>1255</v>
      </c>
      <c r="B266" s="225"/>
      <c r="C266" s="4">
        <v>0</v>
      </c>
      <c r="D266" s="4">
        <v>0</v>
      </c>
      <c r="E266" s="14">
        <v>0</v>
      </c>
      <c r="F266" s="14" t="e">
        <f t="shared" si="22"/>
        <v>#DIV/0!</v>
      </c>
    </row>
    <row r="267" spans="1:6" ht="18" customHeight="1">
      <c r="A267" s="224" t="s">
        <v>1259</v>
      </c>
      <c r="B267" s="225"/>
      <c r="C267" s="4">
        <v>0</v>
      </c>
      <c r="D267" s="4">
        <v>0</v>
      </c>
      <c r="E267" s="14">
        <v>0</v>
      </c>
      <c r="F267" s="14" t="e">
        <f t="shared" si="22"/>
        <v>#DIV/0!</v>
      </c>
    </row>
    <row r="268" spans="1:6" ht="18" customHeight="1">
      <c r="A268" s="224" t="s">
        <v>1256</v>
      </c>
      <c r="B268" s="225"/>
      <c r="C268" s="4">
        <v>0</v>
      </c>
      <c r="D268" s="4">
        <v>0</v>
      </c>
      <c r="E268" s="14">
        <v>0</v>
      </c>
      <c r="F268" s="14" t="e">
        <f t="shared" si="22"/>
        <v>#DIV/0!</v>
      </c>
    </row>
    <row r="269" spans="1:6" ht="18" customHeight="1">
      <c r="A269" s="224" t="s">
        <v>1257</v>
      </c>
      <c r="B269" s="225"/>
      <c r="C269" s="4">
        <v>0</v>
      </c>
      <c r="D269" s="4">
        <v>0</v>
      </c>
      <c r="E269" s="14">
        <v>0</v>
      </c>
      <c r="F269" s="14" t="e">
        <f t="shared" si="22"/>
        <v>#DIV/0!</v>
      </c>
    </row>
    <row r="270" spans="1:6" ht="18" customHeight="1">
      <c r="A270" s="224" t="s">
        <v>1262</v>
      </c>
      <c r="B270" s="225"/>
      <c r="C270" s="4">
        <v>0</v>
      </c>
      <c r="D270" s="4">
        <v>0</v>
      </c>
      <c r="E270" s="14">
        <v>0</v>
      </c>
      <c r="F270" s="14" t="e">
        <f t="shared" si="22"/>
        <v>#DIV/0!</v>
      </c>
    </row>
    <row r="271" spans="1:6" ht="21" customHeight="1">
      <c r="A271" s="41">
        <v>45</v>
      </c>
      <c r="B271" s="72" t="s">
        <v>75</v>
      </c>
      <c r="C271" s="4">
        <f aca="true" t="shared" si="23" ref="C271:E272">C272</f>
        <v>0</v>
      </c>
      <c r="D271" s="4">
        <f t="shared" si="23"/>
        <v>0</v>
      </c>
      <c r="E271" s="14">
        <f t="shared" si="23"/>
        <v>0</v>
      </c>
      <c r="F271" s="14" t="e">
        <f t="shared" si="22"/>
        <v>#DIV/0!</v>
      </c>
    </row>
    <row r="272" spans="1:6" ht="18" customHeight="1">
      <c r="A272" s="41">
        <v>451</v>
      </c>
      <c r="B272" s="72" t="s">
        <v>76</v>
      </c>
      <c r="C272" s="4">
        <v>0</v>
      </c>
      <c r="D272" s="4">
        <v>0</v>
      </c>
      <c r="E272" s="14">
        <f t="shared" si="23"/>
        <v>0</v>
      </c>
      <c r="F272" s="14" t="e">
        <f t="shared" si="22"/>
        <v>#DIV/0!</v>
      </c>
    </row>
    <row r="273" spans="1:6" ht="15" customHeight="1">
      <c r="A273" s="41">
        <v>4511</v>
      </c>
      <c r="B273" s="72" t="s">
        <v>767</v>
      </c>
      <c r="C273" s="4">
        <v>0</v>
      </c>
      <c r="D273" s="4">
        <v>0</v>
      </c>
      <c r="E273" s="14">
        <v>0</v>
      </c>
      <c r="F273" s="14" t="e">
        <f t="shared" si="22"/>
        <v>#DIV/0!</v>
      </c>
    </row>
    <row r="274" spans="1:6" ht="25.5" customHeight="1">
      <c r="A274" s="230" t="s">
        <v>1149</v>
      </c>
      <c r="B274" s="231"/>
      <c r="C274" s="5">
        <f>C282</f>
        <v>0</v>
      </c>
      <c r="D274" s="5">
        <f>D282</f>
        <v>0</v>
      </c>
      <c r="E274" s="136">
        <f>E282</f>
        <v>0</v>
      </c>
      <c r="F274" s="14" t="e">
        <f t="shared" si="22"/>
        <v>#DIV/0!</v>
      </c>
    </row>
    <row r="275" spans="1:6" ht="25.5" customHeight="1">
      <c r="A275" s="228" t="s">
        <v>1066</v>
      </c>
      <c r="B275" s="229"/>
      <c r="C275" s="64">
        <f>SUM(C276:C281)</f>
        <v>0</v>
      </c>
      <c r="D275" s="64">
        <f>SUM(D276:D281)</f>
        <v>0</v>
      </c>
      <c r="E275" s="134">
        <f>SUM(E276:E281)</f>
        <v>0</v>
      </c>
      <c r="F275" s="14" t="e">
        <f aca="true" t="shared" si="24" ref="F275:F281">E275/D275*100</f>
        <v>#DIV/0!</v>
      </c>
    </row>
    <row r="276" spans="1:6" ht="18" customHeight="1">
      <c r="A276" s="224" t="s">
        <v>1045</v>
      </c>
      <c r="B276" s="225"/>
      <c r="C276" s="4">
        <v>0</v>
      </c>
      <c r="D276" s="4">
        <v>0</v>
      </c>
      <c r="E276" s="14">
        <v>0</v>
      </c>
      <c r="F276" s="14" t="e">
        <f t="shared" si="24"/>
        <v>#DIV/0!</v>
      </c>
    </row>
    <row r="277" spans="1:6" ht="18" customHeight="1">
      <c r="A277" s="224" t="s">
        <v>1255</v>
      </c>
      <c r="B277" s="225"/>
      <c r="C277" s="4">
        <v>0</v>
      </c>
      <c r="D277" s="4">
        <v>0</v>
      </c>
      <c r="E277" s="14">
        <v>0</v>
      </c>
      <c r="F277" s="14" t="e">
        <f t="shared" si="24"/>
        <v>#DIV/0!</v>
      </c>
    </row>
    <row r="278" spans="1:6" ht="18" customHeight="1">
      <c r="A278" s="224" t="s">
        <v>1259</v>
      </c>
      <c r="B278" s="225"/>
      <c r="C278" s="4">
        <v>0</v>
      </c>
      <c r="D278" s="4">
        <v>0</v>
      </c>
      <c r="E278" s="14">
        <v>0</v>
      </c>
      <c r="F278" s="14" t="e">
        <f t="shared" si="24"/>
        <v>#DIV/0!</v>
      </c>
    </row>
    <row r="279" spans="1:6" ht="18" customHeight="1">
      <c r="A279" s="224" t="s">
        <v>1256</v>
      </c>
      <c r="B279" s="225"/>
      <c r="C279" s="4">
        <v>0</v>
      </c>
      <c r="D279" s="4">
        <v>0</v>
      </c>
      <c r="E279" s="14">
        <v>0</v>
      </c>
      <c r="F279" s="14" t="e">
        <f t="shared" si="24"/>
        <v>#DIV/0!</v>
      </c>
    </row>
    <row r="280" spans="1:6" ht="18" customHeight="1">
      <c r="A280" s="224" t="s">
        <v>1257</v>
      </c>
      <c r="B280" s="225"/>
      <c r="C280" s="4">
        <v>0</v>
      </c>
      <c r="D280" s="4">
        <v>0</v>
      </c>
      <c r="E280" s="14">
        <v>0</v>
      </c>
      <c r="F280" s="14" t="e">
        <f t="shared" si="24"/>
        <v>#DIV/0!</v>
      </c>
    </row>
    <row r="281" spans="1:6" ht="18" customHeight="1">
      <c r="A281" s="224" t="s">
        <v>1262</v>
      </c>
      <c r="B281" s="225"/>
      <c r="C281" s="4">
        <v>0</v>
      </c>
      <c r="D281" s="4">
        <v>0</v>
      </c>
      <c r="E281" s="14">
        <v>0</v>
      </c>
      <c r="F281" s="14" t="e">
        <f t="shared" si="24"/>
        <v>#DIV/0!</v>
      </c>
    </row>
    <row r="282" spans="1:6" ht="21" customHeight="1">
      <c r="A282" s="41">
        <v>45</v>
      </c>
      <c r="B282" s="72" t="s">
        <v>75</v>
      </c>
      <c r="C282" s="4">
        <f aca="true" t="shared" si="25" ref="C282:E283">C283</f>
        <v>0</v>
      </c>
      <c r="D282" s="4">
        <f t="shared" si="25"/>
        <v>0</v>
      </c>
      <c r="E282" s="14">
        <f t="shared" si="25"/>
        <v>0</v>
      </c>
      <c r="F282" s="14" t="e">
        <f t="shared" si="22"/>
        <v>#DIV/0!</v>
      </c>
    </row>
    <row r="283" spans="1:6" ht="18" customHeight="1">
      <c r="A283" s="41">
        <v>451</v>
      </c>
      <c r="B283" s="72" t="s">
        <v>76</v>
      </c>
      <c r="C283" s="4">
        <v>0</v>
      </c>
      <c r="D283" s="4">
        <v>0</v>
      </c>
      <c r="E283" s="14">
        <f t="shared" si="25"/>
        <v>0</v>
      </c>
      <c r="F283" s="14" t="e">
        <f t="shared" si="22"/>
        <v>#DIV/0!</v>
      </c>
    </row>
    <row r="284" spans="1:6" ht="15" customHeight="1">
      <c r="A284" s="41">
        <v>4511</v>
      </c>
      <c r="B284" s="72" t="s">
        <v>768</v>
      </c>
      <c r="C284" s="4">
        <v>0</v>
      </c>
      <c r="D284" s="4">
        <v>0</v>
      </c>
      <c r="E284" s="14">
        <v>0</v>
      </c>
      <c r="F284" s="14" t="e">
        <f t="shared" si="22"/>
        <v>#DIV/0!</v>
      </c>
    </row>
    <row r="285" spans="1:6" ht="30" customHeight="1">
      <c r="A285" s="232" t="s">
        <v>691</v>
      </c>
      <c r="B285" s="233"/>
      <c r="C285" s="63">
        <f>C286+C297</f>
        <v>10000</v>
      </c>
      <c r="D285" s="63">
        <f>D286+D297</f>
        <v>10000</v>
      </c>
      <c r="E285" s="133">
        <f>E286+E297</f>
        <v>0</v>
      </c>
      <c r="F285" s="14">
        <f aca="true" t="shared" si="26" ref="F285:F297">E285/D285*100</f>
        <v>0</v>
      </c>
    </row>
    <row r="286" spans="1:6" ht="25.5" customHeight="1">
      <c r="A286" s="230" t="s">
        <v>692</v>
      </c>
      <c r="B286" s="231"/>
      <c r="C286" s="5">
        <f>C294</f>
        <v>0</v>
      </c>
      <c r="D286" s="5">
        <f>D294</f>
        <v>0</v>
      </c>
      <c r="E286" s="136">
        <f>E294</f>
        <v>0</v>
      </c>
      <c r="F286" s="14" t="e">
        <f t="shared" si="26"/>
        <v>#DIV/0!</v>
      </c>
    </row>
    <row r="287" spans="1:6" ht="25.5" customHeight="1">
      <c r="A287" s="228" t="s">
        <v>1067</v>
      </c>
      <c r="B287" s="229"/>
      <c r="C287" s="64">
        <f>SUM(C288:C293)</f>
        <v>0</v>
      </c>
      <c r="D287" s="64">
        <f>SUM(D288:D293)</f>
        <v>0</v>
      </c>
      <c r="E287" s="134">
        <f>SUM(E288:E293)</f>
        <v>0</v>
      </c>
      <c r="F287" s="14" t="e">
        <f t="shared" si="26"/>
        <v>#DIV/0!</v>
      </c>
    </row>
    <row r="288" spans="1:6" ht="18" customHeight="1">
      <c r="A288" s="224" t="s">
        <v>1045</v>
      </c>
      <c r="B288" s="225"/>
      <c r="C288" s="4">
        <v>0</v>
      </c>
      <c r="D288" s="4">
        <v>0</v>
      </c>
      <c r="E288" s="14">
        <v>0</v>
      </c>
      <c r="F288" s="14" t="e">
        <f t="shared" si="26"/>
        <v>#DIV/0!</v>
      </c>
    </row>
    <row r="289" spans="1:6" ht="18" customHeight="1">
      <c r="A289" s="224" t="s">
        <v>1255</v>
      </c>
      <c r="B289" s="225"/>
      <c r="C289" s="4">
        <v>0</v>
      </c>
      <c r="D289" s="4">
        <v>0</v>
      </c>
      <c r="E289" s="14">
        <v>0</v>
      </c>
      <c r="F289" s="14" t="e">
        <f t="shared" si="26"/>
        <v>#DIV/0!</v>
      </c>
    </row>
    <row r="290" spans="1:6" ht="18" customHeight="1">
      <c r="A290" s="224" t="s">
        <v>1259</v>
      </c>
      <c r="B290" s="225"/>
      <c r="C290" s="4">
        <v>0</v>
      </c>
      <c r="D290" s="4">
        <v>0</v>
      </c>
      <c r="E290" s="14">
        <v>0</v>
      </c>
      <c r="F290" s="14" t="e">
        <f t="shared" si="26"/>
        <v>#DIV/0!</v>
      </c>
    </row>
    <row r="291" spans="1:6" ht="18" customHeight="1">
      <c r="A291" s="224" t="s">
        <v>1256</v>
      </c>
      <c r="B291" s="225"/>
      <c r="C291" s="4">
        <v>0</v>
      </c>
      <c r="D291" s="4">
        <v>0</v>
      </c>
      <c r="E291" s="14">
        <v>0</v>
      </c>
      <c r="F291" s="14" t="e">
        <f t="shared" si="26"/>
        <v>#DIV/0!</v>
      </c>
    </row>
    <row r="292" spans="1:6" ht="18" customHeight="1">
      <c r="A292" s="224" t="s">
        <v>1257</v>
      </c>
      <c r="B292" s="225"/>
      <c r="C292" s="4">
        <v>0</v>
      </c>
      <c r="D292" s="4">
        <v>0</v>
      </c>
      <c r="E292" s="14">
        <v>0</v>
      </c>
      <c r="F292" s="14" t="e">
        <f t="shared" si="26"/>
        <v>#DIV/0!</v>
      </c>
    </row>
    <row r="293" spans="1:6" ht="18" customHeight="1">
      <c r="A293" s="224" t="s">
        <v>1262</v>
      </c>
      <c r="B293" s="225"/>
      <c r="C293" s="4">
        <v>0</v>
      </c>
      <c r="D293" s="4">
        <v>0</v>
      </c>
      <c r="E293" s="14">
        <v>0</v>
      </c>
      <c r="F293" s="14" t="e">
        <f t="shared" si="26"/>
        <v>#DIV/0!</v>
      </c>
    </row>
    <row r="294" spans="1:6" ht="21" customHeight="1">
      <c r="A294" s="41">
        <v>35</v>
      </c>
      <c r="B294" s="3" t="s">
        <v>77</v>
      </c>
      <c r="C294" s="4">
        <f>C295</f>
        <v>0</v>
      </c>
      <c r="D294" s="4">
        <f>D295</f>
        <v>0</v>
      </c>
      <c r="E294" s="14">
        <f>E295</f>
        <v>0</v>
      </c>
      <c r="F294" s="14" t="e">
        <f t="shared" si="26"/>
        <v>#DIV/0!</v>
      </c>
    </row>
    <row r="295" spans="1:6" ht="18" customHeight="1">
      <c r="A295" s="41">
        <v>352</v>
      </c>
      <c r="B295" s="3" t="s">
        <v>78</v>
      </c>
      <c r="C295" s="4">
        <v>0</v>
      </c>
      <c r="D295" s="4">
        <v>0</v>
      </c>
      <c r="E295" s="14">
        <f>SUM(E296:E296)</f>
        <v>0</v>
      </c>
      <c r="F295" s="14" t="e">
        <f t="shared" si="26"/>
        <v>#DIV/0!</v>
      </c>
    </row>
    <row r="296" spans="1:6" ht="15" customHeight="1">
      <c r="A296" s="41">
        <v>3523</v>
      </c>
      <c r="B296" s="3" t="s">
        <v>79</v>
      </c>
      <c r="C296" s="4">
        <v>0</v>
      </c>
      <c r="D296" s="4">
        <v>0</v>
      </c>
      <c r="E296" s="14">
        <v>0</v>
      </c>
      <c r="F296" s="14" t="e">
        <f t="shared" si="26"/>
        <v>#DIV/0!</v>
      </c>
    </row>
    <row r="297" spans="1:6" ht="25.5" customHeight="1">
      <c r="A297" s="230" t="s">
        <v>769</v>
      </c>
      <c r="B297" s="231"/>
      <c r="C297" s="5">
        <f>C305</f>
        <v>10000</v>
      </c>
      <c r="D297" s="5">
        <f>D305</f>
        <v>10000</v>
      </c>
      <c r="E297" s="136">
        <f>E305</f>
        <v>0</v>
      </c>
      <c r="F297" s="14">
        <f t="shared" si="26"/>
        <v>0</v>
      </c>
    </row>
    <row r="298" spans="1:6" ht="25.5" customHeight="1">
      <c r="A298" s="228" t="s">
        <v>1068</v>
      </c>
      <c r="B298" s="229"/>
      <c r="C298" s="64">
        <f>SUM(C299:C304)</f>
        <v>10000</v>
      </c>
      <c r="D298" s="64">
        <f>SUM(D299:D304)</f>
        <v>10000</v>
      </c>
      <c r="E298" s="134">
        <f>SUM(E299:E304)</f>
        <v>0</v>
      </c>
      <c r="F298" s="14">
        <f aca="true" t="shared" si="27" ref="F298:F304">E298/D298*100</f>
        <v>0</v>
      </c>
    </row>
    <row r="299" spans="1:6" ht="18" customHeight="1">
      <c r="A299" s="224" t="s">
        <v>1045</v>
      </c>
      <c r="B299" s="225"/>
      <c r="C299" s="4">
        <v>10000</v>
      </c>
      <c r="D299" s="4">
        <v>10000</v>
      </c>
      <c r="E299" s="14">
        <v>0</v>
      </c>
      <c r="F299" s="14">
        <f t="shared" si="27"/>
        <v>0</v>
      </c>
    </row>
    <row r="300" spans="1:6" ht="18" customHeight="1">
      <c r="A300" s="224" t="s">
        <v>1255</v>
      </c>
      <c r="B300" s="225"/>
      <c r="C300" s="4">
        <v>0</v>
      </c>
      <c r="D300" s="4">
        <v>0</v>
      </c>
      <c r="E300" s="14">
        <v>0</v>
      </c>
      <c r="F300" s="14" t="e">
        <f t="shared" si="27"/>
        <v>#DIV/0!</v>
      </c>
    </row>
    <row r="301" spans="1:6" ht="18" customHeight="1">
      <c r="A301" s="224" t="s">
        <v>1259</v>
      </c>
      <c r="B301" s="225"/>
      <c r="C301" s="4">
        <v>0</v>
      </c>
      <c r="D301" s="4">
        <v>0</v>
      </c>
      <c r="E301" s="14">
        <v>0</v>
      </c>
      <c r="F301" s="14" t="e">
        <f t="shared" si="27"/>
        <v>#DIV/0!</v>
      </c>
    </row>
    <row r="302" spans="1:6" ht="18" customHeight="1">
      <c r="A302" s="224" t="s">
        <v>1256</v>
      </c>
      <c r="B302" s="225"/>
      <c r="C302" s="4">
        <v>0</v>
      </c>
      <c r="D302" s="4">
        <v>0</v>
      </c>
      <c r="E302" s="14">
        <v>0</v>
      </c>
      <c r="F302" s="14" t="e">
        <f t="shared" si="27"/>
        <v>#DIV/0!</v>
      </c>
    </row>
    <row r="303" spans="1:6" ht="18" customHeight="1">
      <c r="A303" s="224" t="s">
        <v>1257</v>
      </c>
      <c r="B303" s="225"/>
      <c r="C303" s="4">
        <v>0</v>
      </c>
      <c r="D303" s="4">
        <v>0</v>
      </c>
      <c r="E303" s="14">
        <v>0</v>
      </c>
      <c r="F303" s="14" t="e">
        <f t="shared" si="27"/>
        <v>#DIV/0!</v>
      </c>
    </row>
    <row r="304" spans="1:6" ht="18" customHeight="1">
      <c r="A304" s="224" t="s">
        <v>1262</v>
      </c>
      <c r="B304" s="225"/>
      <c r="C304" s="4">
        <v>0</v>
      </c>
      <c r="D304" s="4">
        <v>0</v>
      </c>
      <c r="E304" s="14">
        <v>0</v>
      </c>
      <c r="F304" s="14" t="e">
        <f t="shared" si="27"/>
        <v>#DIV/0!</v>
      </c>
    </row>
    <row r="305" spans="1:6" ht="21" customHeight="1">
      <c r="A305" s="41" t="s">
        <v>770</v>
      </c>
      <c r="B305" s="3" t="s">
        <v>560</v>
      </c>
      <c r="C305" s="4">
        <f>C306</f>
        <v>10000</v>
      </c>
      <c r="D305" s="4">
        <f>D306</f>
        <v>10000</v>
      </c>
      <c r="E305" s="14">
        <f>E306</f>
        <v>0</v>
      </c>
      <c r="F305" s="14">
        <f aca="true" t="shared" si="28" ref="F305:F333">E305/D305*100</f>
        <v>0</v>
      </c>
    </row>
    <row r="306" spans="1:6" ht="18" customHeight="1">
      <c r="A306" s="41" t="s">
        <v>771</v>
      </c>
      <c r="B306" s="3" t="s">
        <v>67</v>
      </c>
      <c r="C306" s="4">
        <v>10000</v>
      </c>
      <c r="D306" s="4">
        <v>10000</v>
      </c>
      <c r="E306" s="14">
        <f>SUM(E307:E307)</f>
        <v>0</v>
      </c>
      <c r="F306" s="14">
        <f t="shared" si="28"/>
        <v>0</v>
      </c>
    </row>
    <row r="307" spans="1:6" ht="15" customHeight="1">
      <c r="A307" s="41" t="s">
        <v>772</v>
      </c>
      <c r="B307" s="3" t="s">
        <v>773</v>
      </c>
      <c r="C307" s="4"/>
      <c r="D307" s="4"/>
      <c r="E307" s="14">
        <v>0</v>
      </c>
      <c r="F307" s="14" t="e">
        <f t="shared" si="28"/>
        <v>#DIV/0!</v>
      </c>
    </row>
    <row r="308" spans="1:6" ht="30" customHeight="1">
      <c r="A308" s="232" t="s">
        <v>1150</v>
      </c>
      <c r="B308" s="233"/>
      <c r="C308" s="63">
        <f>C309+C322+C333</f>
        <v>1095000</v>
      </c>
      <c r="D308" s="63">
        <f>D309+D322+D333</f>
        <v>1095000</v>
      </c>
      <c r="E308" s="133">
        <f>E309+E322+E333</f>
        <v>328087.22</v>
      </c>
      <c r="F308" s="14">
        <f t="shared" si="28"/>
        <v>29.96230319634703</v>
      </c>
    </row>
    <row r="309" spans="1:6" ht="25.5" customHeight="1">
      <c r="A309" s="230" t="s">
        <v>693</v>
      </c>
      <c r="B309" s="231"/>
      <c r="C309" s="5">
        <f>C317</f>
        <v>480000</v>
      </c>
      <c r="D309" s="5">
        <f>D317</f>
        <v>480000</v>
      </c>
      <c r="E309" s="136">
        <f>E317</f>
        <v>21393.75</v>
      </c>
      <c r="F309" s="14">
        <f t="shared" si="28"/>
        <v>4.45703125</v>
      </c>
    </row>
    <row r="310" spans="1:6" ht="25.5" customHeight="1">
      <c r="A310" s="228" t="s">
        <v>1069</v>
      </c>
      <c r="B310" s="229"/>
      <c r="C310" s="64">
        <f>SUM(C311:C316)</f>
        <v>480000</v>
      </c>
      <c r="D310" s="64">
        <f>SUM(D311:D316)</f>
        <v>480000</v>
      </c>
      <c r="E310" s="134">
        <f>SUM(E311:E316)</f>
        <v>21393.75</v>
      </c>
      <c r="F310" s="14">
        <f t="shared" si="28"/>
        <v>4.45703125</v>
      </c>
    </row>
    <row r="311" spans="1:6" ht="18" customHeight="1">
      <c r="A311" s="224" t="s">
        <v>1045</v>
      </c>
      <c r="B311" s="225"/>
      <c r="C311" s="4">
        <v>0</v>
      </c>
      <c r="D311" s="4">
        <v>0</v>
      </c>
      <c r="E311" s="14">
        <v>0</v>
      </c>
      <c r="F311" s="14" t="e">
        <f t="shared" si="28"/>
        <v>#DIV/0!</v>
      </c>
    </row>
    <row r="312" spans="1:6" ht="18" customHeight="1">
      <c r="A312" s="224" t="s">
        <v>1255</v>
      </c>
      <c r="B312" s="225"/>
      <c r="C312" s="4">
        <v>0</v>
      </c>
      <c r="D312" s="4">
        <v>0</v>
      </c>
      <c r="E312" s="14">
        <v>0</v>
      </c>
      <c r="F312" s="14" t="e">
        <f t="shared" si="28"/>
        <v>#DIV/0!</v>
      </c>
    </row>
    <row r="313" spans="1:6" ht="18" customHeight="1">
      <c r="A313" s="224" t="s">
        <v>1259</v>
      </c>
      <c r="B313" s="225"/>
      <c r="C313" s="4">
        <v>480000</v>
      </c>
      <c r="D313" s="4">
        <v>480000</v>
      </c>
      <c r="E313" s="14">
        <v>21393.75</v>
      </c>
      <c r="F313" s="14">
        <f t="shared" si="28"/>
        <v>4.45703125</v>
      </c>
    </row>
    <row r="314" spans="1:6" ht="18" customHeight="1">
      <c r="A314" s="224" t="s">
        <v>1256</v>
      </c>
      <c r="B314" s="225"/>
      <c r="C314" s="4">
        <v>0</v>
      </c>
      <c r="D314" s="4">
        <v>0</v>
      </c>
      <c r="E314" s="14">
        <v>0</v>
      </c>
      <c r="F314" s="14" t="e">
        <f t="shared" si="28"/>
        <v>#DIV/0!</v>
      </c>
    </row>
    <row r="315" spans="1:6" ht="18" customHeight="1">
      <c r="A315" s="224" t="s">
        <v>1257</v>
      </c>
      <c r="B315" s="225"/>
      <c r="C315" s="4">
        <v>0</v>
      </c>
      <c r="D315" s="4">
        <v>0</v>
      </c>
      <c r="E315" s="14">
        <v>0</v>
      </c>
      <c r="F315" s="14" t="e">
        <f t="shared" si="28"/>
        <v>#DIV/0!</v>
      </c>
    </row>
    <row r="316" spans="1:6" ht="18" customHeight="1">
      <c r="A316" s="224" t="s">
        <v>1262</v>
      </c>
      <c r="B316" s="225"/>
      <c r="C316" s="4">
        <v>0</v>
      </c>
      <c r="D316" s="4">
        <v>0</v>
      </c>
      <c r="E316" s="14">
        <v>0</v>
      </c>
      <c r="F316" s="14" t="e">
        <f t="shared" si="28"/>
        <v>#DIV/0!</v>
      </c>
    </row>
    <row r="317" spans="1:6" ht="21" customHeight="1">
      <c r="A317" s="41">
        <v>32</v>
      </c>
      <c r="B317" s="3" t="s">
        <v>274</v>
      </c>
      <c r="C317" s="4">
        <f>C318+C320</f>
        <v>480000</v>
      </c>
      <c r="D317" s="4">
        <f>D318+D320</f>
        <v>480000</v>
      </c>
      <c r="E317" s="14">
        <f>E318+E320</f>
        <v>21393.75</v>
      </c>
      <c r="F317" s="14">
        <f t="shared" si="28"/>
        <v>4.45703125</v>
      </c>
    </row>
    <row r="318" spans="1:6" ht="18" customHeight="1">
      <c r="A318" s="41">
        <v>322</v>
      </c>
      <c r="B318" s="3" t="s">
        <v>70</v>
      </c>
      <c r="C318" s="4">
        <v>80000</v>
      </c>
      <c r="D318" s="4">
        <v>80000</v>
      </c>
      <c r="E318" s="14">
        <f>E319</f>
        <v>21393.75</v>
      </c>
      <c r="F318" s="14">
        <f t="shared" si="28"/>
        <v>26.742187499999996</v>
      </c>
    </row>
    <row r="319" spans="1:6" ht="15" customHeight="1">
      <c r="A319" s="41">
        <v>3224</v>
      </c>
      <c r="B319" s="3" t="s">
        <v>80</v>
      </c>
      <c r="C319" s="4"/>
      <c r="D319" s="4"/>
      <c r="E319" s="14">
        <v>21393.75</v>
      </c>
      <c r="F319" s="14" t="e">
        <f t="shared" si="28"/>
        <v>#DIV/0!</v>
      </c>
    </row>
    <row r="320" spans="1:6" ht="18" customHeight="1">
      <c r="A320" s="41">
        <v>323</v>
      </c>
      <c r="B320" s="3" t="s">
        <v>72</v>
      </c>
      <c r="C320" s="4">
        <v>400000</v>
      </c>
      <c r="D320" s="4">
        <v>400000</v>
      </c>
      <c r="E320" s="14">
        <f>SUM(E321:E321)</f>
        <v>0</v>
      </c>
      <c r="F320" s="14">
        <f t="shared" si="28"/>
        <v>0</v>
      </c>
    </row>
    <row r="321" spans="1:6" ht="15" customHeight="1">
      <c r="A321" s="41">
        <v>3232</v>
      </c>
      <c r="B321" s="3" t="s">
        <v>608</v>
      </c>
      <c r="C321" s="4"/>
      <c r="D321" s="4"/>
      <c r="E321" s="14">
        <v>0</v>
      </c>
      <c r="F321" s="14" t="e">
        <f t="shared" si="28"/>
        <v>#DIV/0!</v>
      </c>
    </row>
    <row r="322" spans="1:6" ht="25.5" customHeight="1">
      <c r="A322" s="230" t="s">
        <v>694</v>
      </c>
      <c r="B322" s="231"/>
      <c r="C322" s="5">
        <f>C330</f>
        <v>100000</v>
      </c>
      <c r="D322" s="5">
        <f>D330</f>
        <v>100000</v>
      </c>
      <c r="E322" s="136">
        <f>E330</f>
        <v>14718.47</v>
      </c>
      <c r="F322" s="14">
        <f t="shared" si="28"/>
        <v>14.71847</v>
      </c>
    </row>
    <row r="323" spans="1:6" ht="25.5" customHeight="1">
      <c r="A323" s="228" t="s">
        <v>1070</v>
      </c>
      <c r="B323" s="229"/>
      <c r="C323" s="64">
        <f>SUM(C324:C329)</f>
        <v>100000</v>
      </c>
      <c r="D323" s="64">
        <f>SUM(D324:D329)</f>
        <v>100000</v>
      </c>
      <c r="E323" s="134">
        <f>SUM(E324:E329)</f>
        <v>14718.47</v>
      </c>
      <c r="F323" s="14">
        <f t="shared" si="28"/>
        <v>14.71847</v>
      </c>
    </row>
    <row r="324" spans="1:6" ht="18" customHeight="1">
      <c r="A324" s="224" t="s">
        <v>1045</v>
      </c>
      <c r="B324" s="225"/>
      <c r="C324" s="4">
        <v>0</v>
      </c>
      <c r="D324" s="4">
        <v>0</v>
      </c>
      <c r="E324" s="14">
        <v>0</v>
      </c>
      <c r="F324" s="14" t="e">
        <f t="shared" si="28"/>
        <v>#DIV/0!</v>
      </c>
    </row>
    <row r="325" spans="1:6" ht="18" customHeight="1">
      <c r="A325" s="224" t="s">
        <v>1255</v>
      </c>
      <c r="B325" s="225"/>
      <c r="C325" s="4">
        <v>0</v>
      </c>
      <c r="D325" s="4">
        <v>0</v>
      </c>
      <c r="E325" s="14">
        <v>0</v>
      </c>
      <c r="F325" s="14" t="e">
        <f t="shared" si="28"/>
        <v>#DIV/0!</v>
      </c>
    </row>
    <row r="326" spans="1:6" ht="18" customHeight="1">
      <c r="A326" s="224" t="s">
        <v>1259</v>
      </c>
      <c r="B326" s="225"/>
      <c r="C326" s="4">
        <v>100000</v>
      </c>
      <c r="D326" s="4">
        <v>100000</v>
      </c>
      <c r="E326" s="14">
        <v>14718.47</v>
      </c>
      <c r="F326" s="14">
        <f t="shared" si="28"/>
        <v>14.71847</v>
      </c>
    </row>
    <row r="327" spans="1:6" ht="18" customHeight="1">
      <c r="A327" s="224" t="s">
        <v>1256</v>
      </c>
      <c r="B327" s="225"/>
      <c r="C327" s="4">
        <v>0</v>
      </c>
      <c r="D327" s="4">
        <v>0</v>
      </c>
      <c r="E327" s="14">
        <v>0</v>
      </c>
      <c r="F327" s="14" t="e">
        <f t="shared" si="28"/>
        <v>#DIV/0!</v>
      </c>
    </row>
    <row r="328" spans="1:6" ht="18" customHeight="1">
      <c r="A328" s="224" t="s">
        <v>1257</v>
      </c>
      <c r="B328" s="225"/>
      <c r="C328" s="4">
        <v>0</v>
      </c>
      <c r="D328" s="4">
        <v>0</v>
      </c>
      <c r="E328" s="14">
        <v>0</v>
      </c>
      <c r="F328" s="14" t="e">
        <f t="shared" si="28"/>
        <v>#DIV/0!</v>
      </c>
    </row>
    <row r="329" spans="1:6" ht="18" customHeight="1">
      <c r="A329" s="224" t="s">
        <v>1262</v>
      </c>
      <c r="B329" s="225"/>
      <c r="C329" s="4">
        <v>0</v>
      </c>
      <c r="D329" s="4">
        <v>0</v>
      </c>
      <c r="E329" s="14">
        <v>0</v>
      </c>
      <c r="F329" s="14" t="e">
        <f t="shared" si="28"/>
        <v>#DIV/0!</v>
      </c>
    </row>
    <row r="330" spans="1:6" ht="21" customHeight="1">
      <c r="A330" s="41">
        <v>41</v>
      </c>
      <c r="B330" s="3" t="s">
        <v>81</v>
      </c>
      <c r="C330" s="4">
        <f aca="true" t="shared" si="29" ref="C330:E331">C331</f>
        <v>100000</v>
      </c>
      <c r="D330" s="4">
        <f t="shared" si="29"/>
        <v>100000</v>
      </c>
      <c r="E330" s="14">
        <f t="shared" si="29"/>
        <v>14718.47</v>
      </c>
      <c r="F330" s="14">
        <f t="shared" si="28"/>
        <v>14.71847</v>
      </c>
    </row>
    <row r="331" spans="1:6" ht="18" customHeight="1">
      <c r="A331" s="41">
        <v>411</v>
      </c>
      <c r="B331" s="3" t="s">
        <v>82</v>
      </c>
      <c r="C331" s="4">
        <v>100000</v>
      </c>
      <c r="D331" s="4">
        <v>100000</v>
      </c>
      <c r="E331" s="14">
        <f t="shared" si="29"/>
        <v>14718.47</v>
      </c>
      <c r="F331" s="14">
        <f t="shared" si="28"/>
        <v>14.71847</v>
      </c>
    </row>
    <row r="332" spans="1:6" ht="15" customHeight="1">
      <c r="A332" s="41">
        <v>4111</v>
      </c>
      <c r="B332" s="3" t="s">
        <v>340</v>
      </c>
      <c r="C332" s="4">
        <v>0</v>
      </c>
      <c r="D332" s="4">
        <v>0</v>
      </c>
      <c r="E332" s="14">
        <v>14718.47</v>
      </c>
      <c r="F332" s="14" t="e">
        <f t="shared" si="28"/>
        <v>#DIV/0!</v>
      </c>
    </row>
    <row r="333" spans="1:6" ht="25.5" customHeight="1">
      <c r="A333" s="230" t="s">
        <v>1280</v>
      </c>
      <c r="B333" s="231"/>
      <c r="C333" s="5">
        <f>C341</f>
        <v>515000</v>
      </c>
      <c r="D333" s="5">
        <f>D341</f>
        <v>515000</v>
      </c>
      <c r="E333" s="136">
        <f>E341</f>
        <v>291975</v>
      </c>
      <c r="F333" s="14">
        <f t="shared" si="28"/>
        <v>56.69417475728156</v>
      </c>
    </row>
    <row r="334" spans="1:6" ht="25.5" customHeight="1">
      <c r="A334" s="228" t="s">
        <v>1071</v>
      </c>
      <c r="B334" s="229"/>
      <c r="C334" s="64">
        <f>SUM(C335:C340)</f>
        <v>515000</v>
      </c>
      <c r="D334" s="64">
        <f>SUM(D335:D340)</f>
        <v>515000</v>
      </c>
      <c r="E334" s="134">
        <f>SUM(E335:E340)</f>
        <v>291975</v>
      </c>
      <c r="F334" s="14">
        <f aca="true" t="shared" si="30" ref="F334:F340">E334/D334*100</f>
        <v>56.69417475728156</v>
      </c>
    </row>
    <row r="335" spans="1:6" ht="18" customHeight="1">
      <c r="A335" s="224" t="s">
        <v>1045</v>
      </c>
      <c r="B335" s="225"/>
      <c r="C335" s="4">
        <v>42000</v>
      </c>
      <c r="D335" s="4">
        <v>42000</v>
      </c>
      <c r="E335" s="14">
        <v>0</v>
      </c>
      <c r="F335" s="14">
        <f t="shared" si="30"/>
        <v>0</v>
      </c>
    </row>
    <row r="336" spans="1:6" ht="18" customHeight="1">
      <c r="A336" s="224" t="s">
        <v>1255</v>
      </c>
      <c r="B336" s="225"/>
      <c r="C336" s="4">
        <v>0</v>
      </c>
      <c r="D336" s="4">
        <v>0</v>
      </c>
      <c r="E336" s="14">
        <v>0</v>
      </c>
      <c r="F336" s="14" t="e">
        <f t="shared" si="30"/>
        <v>#DIV/0!</v>
      </c>
    </row>
    <row r="337" spans="1:6" ht="18" customHeight="1">
      <c r="A337" s="224" t="s">
        <v>1259</v>
      </c>
      <c r="B337" s="225"/>
      <c r="C337" s="4">
        <v>465000</v>
      </c>
      <c r="D337" s="4">
        <v>465000</v>
      </c>
      <c r="E337" s="14">
        <v>290153.85</v>
      </c>
      <c r="F337" s="14">
        <f t="shared" si="30"/>
        <v>62.39867741935483</v>
      </c>
    </row>
    <row r="338" spans="1:6" ht="18" customHeight="1">
      <c r="A338" s="224" t="s">
        <v>1256</v>
      </c>
      <c r="B338" s="225"/>
      <c r="C338" s="4">
        <v>0</v>
      </c>
      <c r="D338" s="4">
        <v>0</v>
      </c>
      <c r="E338" s="14">
        <v>0</v>
      </c>
      <c r="F338" s="14" t="e">
        <f t="shared" si="30"/>
        <v>#DIV/0!</v>
      </c>
    </row>
    <row r="339" spans="1:6" ht="18" customHeight="1">
      <c r="A339" s="224" t="s">
        <v>1257</v>
      </c>
      <c r="B339" s="225"/>
      <c r="C339" s="4">
        <v>0</v>
      </c>
      <c r="D339" s="4">
        <v>0</v>
      </c>
      <c r="E339" s="14">
        <v>0</v>
      </c>
      <c r="F339" s="14" t="e">
        <f t="shared" si="30"/>
        <v>#DIV/0!</v>
      </c>
    </row>
    <row r="340" spans="1:6" ht="18" customHeight="1">
      <c r="A340" s="224" t="s">
        <v>1262</v>
      </c>
      <c r="B340" s="225"/>
      <c r="C340" s="4">
        <v>8000</v>
      </c>
      <c r="D340" s="4">
        <v>8000</v>
      </c>
      <c r="E340" s="14">
        <v>1821.15</v>
      </c>
      <c r="F340" s="14">
        <f t="shared" si="30"/>
        <v>22.764375</v>
      </c>
    </row>
    <row r="341" spans="1:6" ht="21" customHeight="1">
      <c r="A341" s="41">
        <v>42</v>
      </c>
      <c r="B341" s="3" t="s">
        <v>83</v>
      </c>
      <c r="C341" s="4">
        <f aca="true" t="shared" si="31" ref="C341:E342">C342</f>
        <v>515000</v>
      </c>
      <c r="D341" s="4">
        <f t="shared" si="31"/>
        <v>515000</v>
      </c>
      <c r="E341" s="14">
        <f t="shared" si="31"/>
        <v>291975</v>
      </c>
      <c r="F341" s="14">
        <f>E341/D341*100</f>
        <v>56.69417475728156</v>
      </c>
    </row>
    <row r="342" spans="1:6" ht="18" customHeight="1">
      <c r="A342" s="41">
        <v>421</v>
      </c>
      <c r="B342" s="3" t="s">
        <v>84</v>
      </c>
      <c r="C342" s="4">
        <v>515000</v>
      </c>
      <c r="D342" s="4">
        <v>515000</v>
      </c>
      <c r="E342" s="14">
        <f t="shared" si="31"/>
        <v>291975</v>
      </c>
      <c r="F342" s="14">
        <f>E342/D342*100</f>
        <v>56.69417475728156</v>
      </c>
    </row>
    <row r="343" spans="1:6" ht="15" customHeight="1">
      <c r="A343" s="41">
        <v>4213</v>
      </c>
      <c r="B343" s="3" t="s">
        <v>609</v>
      </c>
      <c r="C343" s="4"/>
      <c r="D343" s="4"/>
      <c r="E343" s="14">
        <v>291975</v>
      </c>
      <c r="F343" s="14" t="e">
        <f>E343/D343*100</f>
        <v>#DIV/0!</v>
      </c>
    </row>
    <row r="344" spans="1:6" ht="30" customHeight="1">
      <c r="A344" s="232" t="s">
        <v>695</v>
      </c>
      <c r="B344" s="233"/>
      <c r="C344" s="63">
        <f>C345+C356+C367+C378+C389+C400+C411</f>
        <v>2068000</v>
      </c>
      <c r="D344" s="63">
        <f>D345+D356+D367+D378+D389+D400+D411</f>
        <v>2151688</v>
      </c>
      <c r="E344" s="133">
        <f>E345+E356+E367+E378+E389+E400+E411</f>
        <v>582431</v>
      </c>
      <c r="F344" s="14">
        <f>E344/D344*100</f>
        <v>27.06856198482308</v>
      </c>
    </row>
    <row r="345" spans="1:6" ht="25.5" customHeight="1">
      <c r="A345" s="230" t="s">
        <v>696</v>
      </c>
      <c r="B345" s="231"/>
      <c r="C345" s="5">
        <f>C353</f>
        <v>15000</v>
      </c>
      <c r="D345" s="5">
        <f>D353</f>
        <v>15000</v>
      </c>
      <c r="E345" s="136">
        <f>E353</f>
        <v>0</v>
      </c>
      <c r="F345" s="14">
        <f>E345/D345*100</f>
        <v>0</v>
      </c>
    </row>
    <row r="346" spans="1:6" ht="25.5" customHeight="1">
      <c r="A346" s="228" t="s">
        <v>1072</v>
      </c>
      <c r="B346" s="229"/>
      <c r="C346" s="64">
        <f>SUM(C347:C352)</f>
        <v>15000</v>
      </c>
      <c r="D346" s="64">
        <f>SUM(D347:D352)</f>
        <v>15000</v>
      </c>
      <c r="E346" s="134">
        <f>SUM(E347:E352)</f>
        <v>0</v>
      </c>
      <c r="F346" s="14">
        <f aca="true" t="shared" si="32" ref="F346:F352">E346/D346*100</f>
        <v>0</v>
      </c>
    </row>
    <row r="347" spans="1:6" ht="18" customHeight="1">
      <c r="A347" s="224" t="s">
        <v>1045</v>
      </c>
      <c r="B347" s="225"/>
      <c r="C347" s="4">
        <v>14000</v>
      </c>
      <c r="D347" s="4">
        <v>14000</v>
      </c>
      <c r="E347" s="14">
        <v>0</v>
      </c>
      <c r="F347" s="14">
        <f t="shared" si="32"/>
        <v>0</v>
      </c>
    </row>
    <row r="348" spans="1:6" ht="18" customHeight="1">
      <c r="A348" s="224" t="s">
        <v>1255</v>
      </c>
      <c r="B348" s="225"/>
      <c r="C348" s="4">
        <v>0</v>
      </c>
      <c r="D348" s="4">
        <v>0</v>
      </c>
      <c r="E348" s="14">
        <v>0</v>
      </c>
      <c r="F348" s="14" t="e">
        <f t="shared" si="32"/>
        <v>#DIV/0!</v>
      </c>
    </row>
    <row r="349" spans="1:6" ht="18" customHeight="1">
      <c r="A349" s="224" t="s">
        <v>1259</v>
      </c>
      <c r="B349" s="225"/>
      <c r="C349" s="4">
        <v>1000</v>
      </c>
      <c r="D349" s="4">
        <v>1000</v>
      </c>
      <c r="E349" s="14">
        <v>0</v>
      </c>
      <c r="F349" s="14">
        <f t="shared" si="32"/>
        <v>0</v>
      </c>
    </row>
    <row r="350" spans="1:6" ht="18" customHeight="1">
      <c r="A350" s="224" t="s">
        <v>1256</v>
      </c>
      <c r="B350" s="225"/>
      <c r="C350" s="4">
        <v>0</v>
      </c>
      <c r="D350" s="4">
        <v>0</v>
      </c>
      <c r="E350" s="14">
        <v>0</v>
      </c>
      <c r="F350" s="14" t="e">
        <f t="shared" si="32"/>
        <v>#DIV/0!</v>
      </c>
    </row>
    <row r="351" spans="1:6" ht="18" customHeight="1">
      <c r="A351" s="224" t="s">
        <v>1257</v>
      </c>
      <c r="B351" s="225"/>
      <c r="C351" s="4">
        <v>0</v>
      </c>
      <c r="D351" s="4">
        <v>0</v>
      </c>
      <c r="E351" s="14">
        <v>0</v>
      </c>
      <c r="F351" s="14" t="e">
        <f t="shared" si="32"/>
        <v>#DIV/0!</v>
      </c>
    </row>
    <row r="352" spans="1:6" ht="18" customHeight="1">
      <c r="A352" s="224" t="s">
        <v>1262</v>
      </c>
      <c r="B352" s="225"/>
      <c r="C352" s="4">
        <v>0</v>
      </c>
      <c r="D352" s="4">
        <v>0</v>
      </c>
      <c r="E352" s="14">
        <v>0</v>
      </c>
      <c r="F352" s="14" t="e">
        <f t="shared" si="32"/>
        <v>#DIV/0!</v>
      </c>
    </row>
    <row r="353" spans="1:6" ht="21" customHeight="1">
      <c r="A353" s="41">
        <v>32</v>
      </c>
      <c r="B353" s="3" t="s">
        <v>274</v>
      </c>
      <c r="C353" s="4">
        <f aca="true" t="shared" si="33" ref="C353:E354">C354</f>
        <v>15000</v>
      </c>
      <c r="D353" s="4">
        <f t="shared" si="33"/>
        <v>15000</v>
      </c>
      <c r="E353" s="14">
        <f t="shared" si="33"/>
        <v>0</v>
      </c>
      <c r="F353" s="14">
        <f>E353/D353*100</f>
        <v>0</v>
      </c>
    </row>
    <row r="354" spans="1:6" ht="18" customHeight="1">
      <c r="A354" s="41">
        <v>323</v>
      </c>
      <c r="B354" s="3" t="s">
        <v>72</v>
      </c>
      <c r="C354" s="4">
        <v>15000</v>
      </c>
      <c r="D354" s="4">
        <v>15000</v>
      </c>
      <c r="E354" s="14">
        <f t="shared" si="33"/>
        <v>0</v>
      </c>
      <c r="F354" s="14">
        <f>E354/D354*100</f>
        <v>0</v>
      </c>
    </row>
    <row r="355" spans="1:6" ht="15" customHeight="1">
      <c r="A355" s="41">
        <v>3232</v>
      </c>
      <c r="B355" s="3" t="s">
        <v>215</v>
      </c>
      <c r="C355" s="4"/>
      <c r="D355" s="4"/>
      <c r="E355" s="14">
        <v>0</v>
      </c>
      <c r="F355" s="14" t="e">
        <f>E355/D355*100</f>
        <v>#DIV/0!</v>
      </c>
    </row>
    <row r="356" spans="1:6" ht="25.5" customHeight="1">
      <c r="A356" s="239" t="s">
        <v>1381</v>
      </c>
      <c r="B356" s="240"/>
      <c r="C356" s="5">
        <f>C364</f>
        <v>1850000</v>
      </c>
      <c r="D356" s="5">
        <f>D364</f>
        <v>1850000</v>
      </c>
      <c r="E356" s="136">
        <f>E364</f>
        <v>300300</v>
      </c>
      <c r="F356" s="14">
        <f>E356/D356*100</f>
        <v>16.232432432432432</v>
      </c>
    </row>
    <row r="357" spans="1:6" ht="25.5" customHeight="1">
      <c r="A357" s="228" t="s">
        <v>1073</v>
      </c>
      <c r="B357" s="229"/>
      <c r="C357" s="64">
        <f>SUM(C358:C363)</f>
        <v>1850000</v>
      </c>
      <c r="D357" s="64">
        <f>SUM(D358:D363)</f>
        <v>1850000</v>
      </c>
      <c r="E357" s="134">
        <f>SUM(E358:E363)</f>
        <v>300300</v>
      </c>
      <c r="F357" s="14">
        <f aca="true" t="shared" si="34" ref="F357:F363">E357/D357*100</f>
        <v>16.232432432432432</v>
      </c>
    </row>
    <row r="358" spans="1:6" ht="18" customHeight="1">
      <c r="A358" s="224" t="s">
        <v>1045</v>
      </c>
      <c r="B358" s="225"/>
      <c r="C358" s="4">
        <v>150000</v>
      </c>
      <c r="D358" s="4">
        <v>150000</v>
      </c>
      <c r="E358" s="14">
        <v>300300</v>
      </c>
      <c r="F358" s="14">
        <f t="shared" si="34"/>
        <v>200.2</v>
      </c>
    </row>
    <row r="359" spans="1:6" ht="18" customHeight="1">
      <c r="A359" s="224" t="s">
        <v>1255</v>
      </c>
      <c r="B359" s="225"/>
      <c r="C359" s="4">
        <v>0</v>
      </c>
      <c r="D359" s="4">
        <v>0</v>
      </c>
      <c r="E359" s="14">
        <v>0</v>
      </c>
      <c r="F359" s="14" t="e">
        <f t="shared" si="34"/>
        <v>#DIV/0!</v>
      </c>
    </row>
    <row r="360" spans="1:6" ht="18" customHeight="1">
      <c r="A360" s="224" t="s">
        <v>1259</v>
      </c>
      <c r="B360" s="225"/>
      <c r="C360" s="4">
        <v>0</v>
      </c>
      <c r="D360" s="4">
        <v>0</v>
      </c>
      <c r="E360" s="14">
        <v>0</v>
      </c>
      <c r="F360" s="14" t="e">
        <f t="shared" si="34"/>
        <v>#DIV/0!</v>
      </c>
    </row>
    <row r="361" spans="1:6" ht="18" customHeight="1">
      <c r="A361" s="224" t="s">
        <v>1256</v>
      </c>
      <c r="B361" s="225"/>
      <c r="C361" s="4">
        <v>1700000</v>
      </c>
      <c r="D361" s="4">
        <v>1700000</v>
      </c>
      <c r="E361" s="14">
        <v>0</v>
      </c>
      <c r="F361" s="14">
        <f t="shared" si="34"/>
        <v>0</v>
      </c>
    </row>
    <row r="362" spans="1:6" ht="18" customHeight="1">
      <c r="A362" s="224" t="s">
        <v>1257</v>
      </c>
      <c r="B362" s="225"/>
      <c r="C362" s="4">
        <v>0</v>
      </c>
      <c r="D362" s="4">
        <v>0</v>
      </c>
      <c r="E362" s="14">
        <v>0</v>
      </c>
      <c r="F362" s="14" t="e">
        <f t="shared" si="34"/>
        <v>#DIV/0!</v>
      </c>
    </row>
    <row r="363" spans="1:6" ht="18" customHeight="1">
      <c r="A363" s="224" t="s">
        <v>1262</v>
      </c>
      <c r="B363" s="225"/>
      <c r="C363" s="4">
        <v>0</v>
      </c>
      <c r="D363" s="4">
        <v>0</v>
      </c>
      <c r="E363" s="14">
        <v>0</v>
      </c>
      <c r="F363" s="14" t="e">
        <f t="shared" si="34"/>
        <v>#DIV/0!</v>
      </c>
    </row>
    <row r="364" spans="1:6" ht="21" customHeight="1">
      <c r="A364" s="41">
        <v>38</v>
      </c>
      <c r="B364" s="3" t="s">
        <v>6</v>
      </c>
      <c r="C364" s="4">
        <f aca="true" t="shared" si="35" ref="C364:E365">C365</f>
        <v>1850000</v>
      </c>
      <c r="D364" s="4">
        <f t="shared" si="35"/>
        <v>1850000</v>
      </c>
      <c r="E364" s="14">
        <f t="shared" si="35"/>
        <v>300300</v>
      </c>
      <c r="F364" s="14">
        <f>E364/D364*100</f>
        <v>16.232432432432432</v>
      </c>
    </row>
    <row r="365" spans="1:6" ht="18" customHeight="1">
      <c r="A365" s="41">
        <v>386</v>
      </c>
      <c r="B365" s="3" t="s">
        <v>85</v>
      </c>
      <c r="C365" s="4">
        <v>1850000</v>
      </c>
      <c r="D365" s="4">
        <v>1850000</v>
      </c>
      <c r="E365" s="14">
        <f t="shared" si="35"/>
        <v>300300</v>
      </c>
      <c r="F365" s="14">
        <f>E365/D365*100</f>
        <v>16.232432432432432</v>
      </c>
    </row>
    <row r="366" spans="1:6" ht="15" customHeight="1">
      <c r="A366" s="41">
        <v>3861</v>
      </c>
      <c r="B366" s="3" t="s">
        <v>610</v>
      </c>
      <c r="C366" s="4">
        <v>0</v>
      </c>
      <c r="D366" s="4">
        <v>0</v>
      </c>
      <c r="E366" s="14">
        <v>300300</v>
      </c>
      <c r="F366" s="14" t="e">
        <f>E366/D366*100</f>
        <v>#DIV/0!</v>
      </c>
    </row>
    <row r="367" spans="1:6" ht="25.5" customHeight="1">
      <c r="A367" s="238" t="s">
        <v>1382</v>
      </c>
      <c r="B367" s="231"/>
      <c r="C367" s="5">
        <f>C375</f>
        <v>1000</v>
      </c>
      <c r="D367" s="5">
        <f>D375</f>
        <v>1000</v>
      </c>
      <c r="E367" s="136">
        <f>E375</f>
        <v>0</v>
      </c>
      <c r="F367" s="14">
        <f>E367/D367*100</f>
        <v>0</v>
      </c>
    </row>
    <row r="368" spans="1:6" ht="25.5" customHeight="1">
      <c r="A368" s="228" t="s">
        <v>1074</v>
      </c>
      <c r="B368" s="229"/>
      <c r="C368" s="64">
        <f>SUM(C369:C374)</f>
        <v>1000</v>
      </c>
      <c r="D368" s="64">
        <f>SUM(D369:D374)</f>
        <v>1000</v>
      </c>
      <c r="E368" s="134">
        <f>SUM(E369:E374)</f>
        <v>0</v>
      </c>
      <c r="F368" s="14">
        <f aca="true" t="shared" si="36" ref="F368:F374">E368/D368*100</f>
        <v>0</v>
      </c>
    </row>
    <row r="369" spans="1:6" ht="18" customHeight="1">
      <c r="A369" s="224" t="s">
        <v>1045</v>
      </c>
      <c r="B369" s="225"/>
      <c r="C369" s="4">
        <v>1000</v>
      </c>
      <c r="D369" s="4">
        <v>1000</v>
      </c>
      <c r="E369" s="14">
        <v>0</v>
      </c>
      <c r="F369" s="14">
        <f t="shared" si="36"/>
        <v>0</v>
      </c>
    </row>
    <row r="370" spans="1:6" ht="18" customHeight="1">
      <c r="A370" s="224" t="s">
        <v>1255</v>
      </c>
      <c r="B370" s="225"/>
      <c r="C370" s="4">
        <v>0</v>
      </c>
      <c r="D370" s="4">
        <v>0</v>
      </c>
      <c r="E370" s="14">
        <v>0</v>
      </c>
      <c r="F370" s="14" t="e">
        <f t="shared" si="36"/>
        <v>#DIV/0!</v>
      </c>
    </row>
    <row r="371" spans="1:6" ht="18" customHeight="1">
      <c r="A371" s="224" t="s">
        <v>1259</v>
      </c>
      <c r="B371" s="225"/>
      <c r="C371" s="4">
        <v>0</v>
      </c>
      <c r="D371" s="4">
        <v>0</v>
      </c>
      <c r="E371" s="14">
        <v>0</v>
      </c>
      <c r="F371" s="14" t="e">
        <f t="shared" si="36"/>
        <v>#DIV/0!</v>
      </c>
    </row>
    <row r="372" spans="1:6" ht="18" customHeight="1">
      <c r="A372" s="224" t="s">
        <v>1256</v>
      </c>
      <c r="B372" s="225"/>
      <c r="C372" s="4">
        <v>0</v>
      </c>
      <c r="D372" s="4">
        <v>0</v>
      </c>
      <c r="E372" s="14">
        <v>0</v>
      </c>
      <c r="F372" s="14" t="e">
        <f t="shared" si="36"/>
        <v>#DIV/0!</v>
      </c>
    </row>
    <row r="373" spans="1:6" ht="18" customHeight="1">
      <c r="A373" s="224" t="s">
        <v>1257</v>
      </c>
      <c r="B373" s="225"/>
      <c r="C373" s="4">
        <v>0</v>
      </c>
      <c r="D373" s="4">
        <v>0</v>
      </c>
      <c r="E373" s="14">
        <v>0</v>
      </c>
      <c r="F373" s="14" t="e">
        <f t="shared" si="36"/>
        <v>#DIV/0!</v>
      </c>
    </row>
    <row r="374" spans="1:6" ht="18" customHeight="1">
      <c r="A374" s="224" t="s">
        <v>1262</v>
      </c>
      <c r="B374" s="225"/>
      <c r="C374" s="4">
        <v>0</v>
      </c>
      <c r="D374" s="4">
        <v>0</v>
      </c>
      <c r="E374" s="14">
        <v>0</v>
      </c>
      <c r="F374" s="14" t="e">
        <f t="shared" si="36"/>
        <v>#DIV/0!</v>
      </c>
    </row>
    <row r="375" spans="1:6" ht="21" customHeight="1">
      <c r="A375" s="41">
        <v>41</v>
      </c>
      <c r="B375" s="3" t="s">
        <v>81</v>
      </c>
      <c r="C375" s="4">
        <f aca="true" t="shared" si="37" ref="C375:E376">C376</f>
        <v>1000</v>
      </c>
      <c r="D375" s="4">
        <f t="shared" si="37"/>
        <v>1000</v>
      </c>
      <c r="E375" s="14">
        <f t="shared" si="37"/>
        <v>0</v>
      </c>
      <c r="F375" s="14">
        <f aca="true" t="shared" si="38" ref="F375:F398">E375/D375*100</f>
        <v>0</v>
      </c>
    </row>
    <row r="376" spans="1:6" ht="18" customHeight="1">
      <c r="A376" s="41">
        <v>411</v>
      </c>
      <c r="B376" s="3" t="s">
        <v>82</v>
      </c>
      <c r="C376" s="4">
        <v>1000</v>
      </c>
      <c r="D376" s="4">
        <v>1000</v>
      </c>
      <c r="E376" s="14">
        <f t="shared" si="37"/>
        <v>0</v>
      </c>
      <c r="F376" s="14">
        <f t="shared" si="38"/>
        <v>0</v>
      </c>
    </row>
    <row r="377" spans="1:6" ht="15" customHeight="1">
      <c r="A377" s="41">
        <v>4111</v>
      </c>
      <c r="B377" s="3" t="s">
        <v>697</v>
      </c>
      <c r="C377" s="4">
        <v>0</v>
      </c>
      <c r="D377" s="4">
        <v>0</v>
      </c>
      <c r="E377" s="14">
        <v>0</v>
      </c>
      <c r="F377" s="14" t="e">
        <f t="shared" si="38"/>
        <v>#DIV/0!</v>
      </c>
    </row>
    <row r="378" spans="1:6" ht="25.5" customHeight="1">
      <c r="A378" s="230" t="s">
        <v>698</v>
      </c>
      <c r="B378" s="231"/>
      <c r="C378" s="5">
        <f>C386</f>
        <v>12000</v>
      </c>
      <c r="D378" s="5">
        <f>D386</f>
        <v>12000</v>
      </c>
      <c r="E378" s="136">
        <f>E386</f>
        <v>11925</v>
      </c>
      <c r="F378" s="14">
        <f t="shared" si="38"/>
        <v>99.375</v>
      </c>
    </row>
    <row r="379" spans="1:6" ht="25.5" customHeight="1">
      <c r="A379" s="228" t="s">
        <v>1075</v>
      </c>
      <c r="B379" s="229"/>
      <c r="C379" s="64">
        <f>SUM(C380:C385)</f>
        <v>12000</v>
      </c>
      <c r="D379" s="64">
        <f>SUM(D380:D385)</f>
        <v>12000</v>
      </c>
      <c r="E379" s="134">
        <f>SUM(E380:E385)</f>
        <v>11925</v>
      </c>
      <c r="F379" s="14">
        <f t="shared" si="38"/>
        <v>99.375</v>
      </c>
    </row>
    <row r="380" spans="1:6" ht="18" customHeight="1">
      <c r="A380" s="224" t="s">
        <v>1045</v>
      </c>
      <c r="B380" s="225"/>
      <c r="C380" s="4">
        <v>12000</v>
      </c>
      <c r="D380" s="4">
        <v>12000</v>
      </c>
      <c r="E380" s="14">
        <v>11925</v>
      </c>
      <c r="F380" s="14">
        <f t="shared" si="38"/>
        <v>99.375</v>
      </c>
    </row>
    <row r="381" spans="1:6" ht="18" customHeight="1">
      <c r="A381" s="224" t="s">
        <v>1255</v>
      </c>
      <c r="B381" s="225"/>
      <c r="C381" s="4">
        <v>0</v>
      </c>
      <c r="D381" s="4">
        <v>0</v>
      </c>
      <c r="E381" s="14">
        <v>0</v>
      </c>
      <c r="F381" s="14" t="e">
        <f t="shared" si="38"/>
        <v>#DIV/0!</v>
      </c>
    </row>
    <row r="382" spans="1:6" ht="18" customHeight="1">
      <c r="A382" s="224" t="s">
        <v>1259</v>
      </c>
      <c r="B382" s="225"/>
      <c r="C382" s="4">
        <v>0</v>
      </c>
      <c r="D382" s="4">
        <v>0</v>
      </c>
      <c r="E382" s="14">
        <v>0</v>
      </c>
      <c r="F382" s="14" t="e">
        <f t="shared" si="38"/>
        <v>#DIV/0!</v>
      </c>
    </row>
    <row r="383" spans="1:6" ht="18" customHeight="1">
      <c r="A383" s="224" t="s">
        <v>1256</v>
      </c>
      <c r="B383" s="225"/>
      <c r="C383" s="4">
        <v>0</v>
      </c>
      <c r="D383" s="4">
        <v>0</v>
      </c>
      <c r="E383" s="14">
        <v>0</v>
      </c>
      <c r="F383" s="14" t="e">
        <f t="shared" si="38"/>
        <v>#DIV/0!</v>
      </c>
    </row>
    <row r="384" spans="1:6" ht="18" customHeight="1">
      <c r="A384" s="224" t="s">
        <v>1257</v>
      </c>
      <c r="B384" s="225"/>
      <c r="C384" s="4">
        <v>0</v>
      </c>
      <c r="D384" s="4">
        <v>0</v>
      </c>
      <c r="E384" s="14">
        <v>0</v>
      </c>
      <c r="F384" s="14" t="e">
        <f t="shared" si="38"/>
        <v>#DIV/0!</v>
      </c>
    </row>
    <row r="385" spans="1:6" ht="18" customHeight="1">
      <c r="A385" s="224" t="s">
        <v>1262</v>
      </c>
      <c r="B385" s="225"/>
      <c r="C385" s="4">
        <v>0</v>
      </c>
      <c r="D385" s="4">
        <v>0</v>
      </c>
      <c r="E385" s="14">
        <v>0</v>
      </c>
      <c r="F385" s="14" t="e">
        <f t="shared" si="38"/>
        <v>#DIV/0!</v>
      </c>
    </row>
    <row r="386" spans="1:6" ht="21" customHeight="1">
      <c r="A386" s="41">
        <v>32</v>
      </c>
      <c r="B386" s="3" t="s">
        <v>274</v>
      </c>
      <c r="C386" s="4">
        <f aca="true" t="shared" si="39" ref="C386:E387">C387</f>
        <v>12000</v>
      </c>
      <c r="D386" s="4">
        <f t="shared" si="39"/>
        <v>12000</v>
      </c>
      <c r="E386" s="14">
        <f t="shared" si="39"/>
        <v>11925</v>
      </c>
      <c r="F386" s="14">
        <f t="shared" si="38"/>
        <v>99.375</v>
      </c>
    </row>
    <row r="387" spans="1:6" ht="18" customHeight="1">
      <c r="A387" s="41">
        <v>323</v>
      </c>
      <c r="B387" s="3" t="s">
        <v>72</v>
      </c>
      <c r="C387" s="4">
        <v>12000</v>
      </c>
      <c r="D387" s="4">
        <v>12000</v>
      </c>
      <c r="E387" s="14">
        <f t="shared" si="39"/>
        <v>11925</v>
      </c>
      <c r="F387" s="14">
        <f t="shared" si="38"/>
        <v>99.375</v>
      </c>
    </row>
    <row r="388" spans="1:6" ht="15" customHeight="1">
      <c r="A388" s="41">
        <v>3232</v>
      </c>
      <c r="B388" s="3" t="s">
        <v>140</v>
      </c>
      <c r="C388" s="4">
        <v>0</v>
      </c>
      <c r="D388" s="4">
        <v>0</v>
      </c>
      <c r="E388" s="14">
        <v>11925</v>
      </c>
      <c r="F388" s="14" t="e">
        <f t="shared" si="38"/>
        <v>#DIV/0!</v>
      </c>
    </row>
    <row r="389" spans="1:6" ht="25.5" customHeight="1">
      <c r="A389" s="239" t="s">
        <v>1077</v>
      </c>
      <c r="B389" s="240"/>
      <c r="C389" s="5">
        <f>C397</f>
        <v>0</v>
      </c>
      <c r="D389" s="5">
        <f>D397</f>
        <v>0</v>
      </c>
      <c r="E389" s="136">
        <f>E397</f>
        <v>0</v>
      </c>
      <c r="F389" s="14" t="e">
        <f t="shared" si="38"/>
        <v>#DIV/0!</v>
      </c>
    </row>
    <row r="390" spans="1:6" ht="25.5" customHeight="1">
      <c r="A390" s="228" t="s">
        <v>1076</v>
      </c>
      <c r="B390" s="229"/>
      <c r="C390" s="64">
        <f>SUM(C391:C396)</f>
        <v>0</v>
      </c>
      <c r="D390" s="64">
        <f>SUM(D391:D396)</f>
        <v>0</v>
      </c>
      <c r="E390" s="134">
        <f>SUM(E391:E396)</f>
        <v>0</v>
      </c>
      <c r="F390" s="14" t="e">
        <f t="shared" si="38"/>
        <v>#DIV/0!</v>
      </c>
    </row>
    <row r="391" spans="1:6" ht="18" customHeight="1">
      <c r="A391" s="224" t="s">
        <v>1045</v>
      </c>
      <c r="B391" s="225"/>
      <c r="C391" s="4">
        <v>0</v>
      </c>
      <c r="D391" s="4">
        <v>0</v>
      </c>
      <c r="E391" s="14">
        <v>0</v>
      </c>
      <c r="F391" s="14" t="e">
        <f t="shared" si="38"/>
        <v>#DIV/0!</v>
      </c>
    </row>
    <row r="392" spans="1:6" ht="18" customHeight="1">
      <c r="A392" s="224" t="s">
        <v>1255</v>
      </c>
      <c r="B392" s="225"/>
      <c r="C392" s="4">
        <v>0</v>
      </c>
      <c r="D392" s="4">
        <v>0</v>
      </c>
      <c r="E392" s="14">
        <v>0</v>
      </c>
      <c r="F392" s="14" t="e">
        <f t="shared" si="38"/>
        <v>#DIV/0!</v>
      </c>
    </row>
    <row r="393" spans="1:6" ht="18" customHeight="1">
      <c r="A393" s="224" t="s">
        <v>1259</v>
      </c>
      <c r="B393" s="225"/>
      <c r="C393" s="4">
        <v>0</v>
      </c>
      <c r="D393" s="4">
        <v>0</v>
      </c>
      <c r="E393" s="14">
        <v>0</v>
      </c>
      <c r="F393" s="14" t="e">
        <f t="shared" si="38"/>
        <v>#DIV/0!</v>
      </c>
    </row>
    <row r="394" spans="1:6" ht="18" customHeight="1">
      <c r="A394" s="224" t="s">
        <v>1256</v>
      </c>
      <c r="B394" s="225"/>
      <c r="C394" s="4">
        <v>0</v>
      </c>
      <c r="D394" s="4">
        <v>0</v>
      </c>
      <c r="E394" s="14">
        <v>0</v>
      </c>
      <c r="F394" s="14" t="e">
        <f t="shared" si="38"/>
        <v>#DIV/0!</v>
      </c>
    </row>
    <row r="395" spans="1:6" ht="18" customHeight="1">
      <c r="A395" s="224" t="s">
        <v>1257</v>
      </c>
      <c r="B395" s="225"/>
      <c r="C395" s="4">
        <v>0</v>
      </c>
      <c r="D395" s="4">
        <v>0</v>
      </c>
      <c r="E395" s="14">
        <v>0</v>
      </c>
      <c r="F395" s="14" t="e">
        <f t="shared" si="38"/>
        <v>#DIV/0!</v>
      </c>
    </row>
    <row r="396" spans="1:6" ht="18" customHeight="1">
      <c r="A396" s="224" t="s">
        <v>1262</v>
      </c>
      <c r="B396" s="225"/>
      <c r="C396" s="4">
        <v>0</v>
      </c>
      <c r="D396" s="4">
        <v>0</v>
      </c>
      <c r="E396" s="14">
        <v>0</v>
      </c>
      <c r="F396" s="14" t="e">
        <f t="shared" si="38"/>
        <v>#DIV/0!</v>
      </c>
    </row>
    <row r="397" spans="1:6" ht="21" customHeight="1">
      <c r="A397" s="41">
        <v>38</v>
      </c>
      <c r="B397" s="72" t="s">
        <v>560</v>
      </c>
      <c r="C397" s="4">
        <f aca="true" t="shared" si="40" ref="C397:E398">C398</f>
        <v>0</v>
      </c>
      <c r="D397" s="4">
        <f t="shared" si="40"/>
        <v>0</v>
      </c>
      <c r="E397" s="14">
        <f t="shared" si="40"/>
        <v>0</v>
      </c>
      <c r="F397" s="14" t="e">
        <f t="shared" si="38"/>
        <v>#DIV/0!</v>
      </c>
    </row>
    <row r="398" spans="1:6" ht="18" customHeight="1">
      <c r="A398" s="41">
        <v>386</v>
      </c>
      <c r="B398" s="3" t="s">
        <v>85</v>
      </c>
      <c r="C398" s="4">
        <v>0</v>
      </c>
      <c r="D398" s="4">
        <v>0</v>
      </c>
      <c r="E398" s="14">
        <f t="shared" si="40"/>
        <v>0</v>
      </c>
      <c r="F398" s="14" t="e">
        <f t="shared" si="38"/>
        <v>#DIV/0!</v>
      </c>
    </row>
    <row r="399" spans="1:6" ht="15" customHeight="1">
      <c r="A399" s="41">
        <v>3861</v>
      </c>
      <c r="B399" s="3" t="s">
        <v>699</v>
      </c>
      <c r="C399" s="4">
        <v>0</v>
      </c>
      <c r="D399" s="4">
        <v>0</v>
      </c>
      <c r="E399" s="14">
        <v>0</v>
      </c>
      <c r="F399" s="14" t="e">
        <f aca="true" t="shared" si="41" ref="F399:F427">E399/D399*100</f>
        <v>#DIV/0!</v>
      </c>
    </row>
    <row r="400" spans="1:6" ht="25.5" customHeight="1">
      <c r="A400" s="230" t="s">
        <v>1078</v>
      </c>
      <c r="B400" s="231"/>
      <c r="C400" s="5">
        <f>C408</f>
        <v>190000</v>
      </c>
      <c r="D400" s="5">
        <f>D408</f>
        <v>190000</v>
      </c>
      <c r="E400" s="136">
        <f>E408</f>
        <v>186518.75</v>
      </c>
      <c r="F400" s="14">
        <f t="shared" si="41"/>
        <v>98.16776315789474</v>
      </c>
    </row>
    <row r="401" spans="1:6" ht="25.5" customHeight="1">
      <c r="A401" s="228" t="s">
        <v>1079</v>
      </c>
      <c r="B401" s="229"/>
      <c r="C401" s="64">
        <f>SUM(C402:C407)</f>
        <v>190000</v>
      </c>
      <c r="D401" s="64">
        <f>SUM(D402:D407)</f>
        <v>190000</v>
      </c>
      <c r="E401" s="134">
        <f>SUM(E402:E407)</f>
        <v>186518.75</v>
      </c>
      <c r="F401" s="14">
        <f t="shared" si="41"/>
        <v>98.16776315789474</v>
      </c>
    </row>
    <row r="402" spans="1:6" ht="18" customHeight="1">
      <c r="A402" s="224" t="s">
        <v>1045</v>
      </c>
      <c r="B402" s="225"/>
      <c r="C402" s="4">
        <v>175000</v>
      </c>
      <c r="D402" s="4">
        <v>175000</v>
      </c>
      <c r="E402" s="14">
        <v>178968.52</v>
      </c>
      <c r="F402" s="14">
        <f t="shared" si="41"/>
        <v>102.2677257142857</v>
      </c>
    </row>
    <row r="403" spans="1:6" ht="18" customHeight="1">
      <c r="A403" s="224" t="s">
        <v>1255</v>
      </c>
      <c r="B403" s="225"/>
      <c r="C403" s="4">
        <v>0</v>
      </c>
      <c r="D403" s="4">
        <v>0</v>
      </c>
      <c r="E403" s="14">
        <v>0</v>
      </c>
      <c r="F403" s="14" t="e">
        <f t="shared" si="41"/>
        <v>#DIV/0!</v>
      </c>
    </row>
    <row r="404" spans="1:6" ht="18" customHeight="1">
      <c r="A404" s="224" t="s">
        <v>1259</v>
      </c>
      <c r="B404" s="225"/>
      <c r="C404" s="4">
        <v>15000</v>
      </c>
      <c r="D404" s="4">
        <v>15000</v>
      </c>
      <c r="E404" s="14">
        <v>7550.23</v>
      </c>
      <c r="F404" s="14">
        <f t="shared" si="41"/>
        <v>50.33486666666667</v>
      </c>
    </row>
    <row r="405" spans="1:6" ht="18" customHeight="1">
      <c r="A405" s="224" t="s">
        <v>1256</v>
      </c>
      <c r="B405" s="225"/>
      <c r="C405" s="4">
        <v>0</v>
      </c>
      <c r="D405" s="4">
        <v>0</v>
      </c>
      <c r="E405" s="14">
        <v>0</v>
      </c>
      <c r="F405" s="14" t="e">
        <f t="shared" si="41"/>
        <v>#DIV/0!</v>
      </c>
    </row>
    <row r="406" spans="1:6" ht="18" customHeight="1">
      <c r="A406" s="224" t="s">
        <v>1257</v>
      </c>
      <c r="B406" s="225"/>
      <c r="C406" s="4">
        <v>0</v>
      </c>
      <c r="D406" s="4">
        <v>0</v>
      </c>
      <c r="E406" s="14">
        <v>0</v>
      </c>
      <c r="F406" s="14" t="e">
        <f t="shared" si="41"/>
        <v>#DIV/0!</v>
      </c>
    </row>
    <row r="407" spans="1:6" ht="18" customHeight="1">
      <c r="A407" s="224" t="s">
        <v>1262</v>
      </c>
      <c r="B407" s="225"/>
      <c r="C407" s="4">
        <v>0</v>
      </c>
      <c r="D407" s="4">
        <v>0</v>
      </c>
      <c r="E407" s="14">
        <v>0</v>
      </c>
      <c r="F407" s="14" t="e">
        <f t="shared" si="41"/>
        <v>#DIV/0!</v>
      </c>
    </row>
    <row r="408" spans="1:6" ht="21" customHeight="1">
      <c r="A408" s="41">
        <v>42</v>
      </c>
      <c r="B408" s="3" t="s">
        <v>83</v>
      </c>
      <c r="C408" s="4">
        <f aca="true" t="shared" si="42" ref="C408:E409">C409</f>
        <v>190000</v>
      </c>
      <c r="D408" s="4">
        <f t="shared" si="42"/>
        <v>190000</v>
      </c>
      <c r="E408" s="14">
        <f t="shared" si="42"/>
        <v>186518.75</v>
      </c>
      <c r="F408" s="14">
        <f t="shared" si="41"/>
        <v>98.16776315789474</v>
      </c>
    </row>
    <row r="409" spans="1:6" ht="18" customHeight="1">
      <c r="A409" s="41">
        <v>421</v>
      </c>
      <c r="B409" s="3" t="s">
        <v>84</v>
      </c>
      <c r="C409" s="4">
        <v>190000</v>
      </c>
      <c r="D409" s="4">
        <v>190000</v>
      </c>
      <c r="E409" s="14">
        <f t="shared" si="42"/>
        <v>186518.75</v>
      </c>
      <c r="F409" s="14">
        <f t="shared" si="41"/>
        <v>98.16776315789474</v>
      </c>
    </row>
    <row r="410" spans="1:6" ht="15" customHeight="1">
      <c r="A410" s="41" t="s">
        <v>300</v>
      </c>
      <c r="B410" s="3" t="s">
        <v>1080</v>
      </c>
      <c r="C410" s="4">
        <v>0</v>
      </c>
      <c r="D410" s="4"/>
      <c r="E410" s="14">
        <v>186518.75</v>
      </c>
      <c r="F410" s="14" t="e">
        <f t="shared" si="41"/>
        <v>#DIV/0!</v>
      </c>
    </row>
    <row r="411" spans="1:6" ht="25.5" customHeight="1">
      <c r="A411" s="238" t="s">
        <v>1081</v>
      </c>
      <c r="B411" s="231"/>
      <c r="C411" s="5">
        <f>C419+C424</f>
        <v>0</v>
      </c>
      <c r="D411" s="5">
        <f>D419+D424</f>
        <v>83688</v>
      </c>
      <c r="E411" s="136">
        <f>E419+E424</f>
        <v>83687.25</v>
      </c>
      <c r="F411" s="14">
        <f t="shared" si="41"/>
        <v>99.9991038141669</v>
      </c>
    </row>
    <row r="412" spans="1:6" ht="25.5" customHeight="1">
      <c r="A412" s="228" t="s">
        <v>1075</v>
      </c>
      <c r="B412" s="229"/>
      <c r="C412" s="64">
        <f>SUM(C413:C418)</f>
        <v>0</v>
      </c>
      <c r="D412" s="64">
        <f>SUM(D413:D418)</f>
        <v>83688</v>
      </c>
      <c r="E412" s="134">
        <f>SUM(E413:E418)</f>
        <v>83687.25</v>
      </c>
      <c r="F412" s="14">
        <f t="shared" si="41"/>
        <v>99.9991038141669</v>
      </c>
    </row>
    <row r="413" spans="1:6" ht="18" customHeight="1">
      <c r="A413" s="224" t="s">
        <v>1045</v>
      </c>
      <c r="B413" s="225"/>
      <c r="C413" s="4">
        <v>0</v>
      </c>
      <c r="D413" s="4">
        <v>83688</v>
      </c>
      <c r="E413" s="14">
        <v>83687.25</v>
      </c>
      <c r="F413" s="14">
        <f t="shared" si="41"/>
        <v>99.9991038141669</v>
      </c>
    </row>
    <row r="414" spans="1:6" ht="18" customHeight="1">
      <c r="A414" s="224" t="s">
        <v>1255</v>
      </c>
      <c r="B414" s="225"/>
      <c r="C414" s="4">
        <v>0</v>
      </c>
      <c r="D414" s="4">
        <v>0</v>
      </c>
      <c r="E414" s="14">
        <v>0</v>
      </c>
      <c r="F414" s="14" t="e">
        <f t="shared" si="41"/>
        <v>#DIV/0!</v>
      </c>
    </row>
    <row r="415" spans="1:6" ht="18" customHeight="1">
      <c r="A415" s="224" t="s">
        <v>1259</v>
      </c>
      <c r="B415" s="225"/>
      <c r="C415" s="4">
        <v>0</v>
      </c>
      <c r="D415" s="4">
        <v>0</v>
      </c>
      <c r="E415" s="14">
        <v>0</v>
      </c>
      <c r="F415" s="14" t="e">
        <f t="shared" si="41"/>
        <v>#DIV/0!</v>
      </c>
    </row>
    <row r="416" spans="1:6" ht="18" customHeight="1">
      <c r="A416" s="224" t="s">
        <v>1256</v>
      </c>
      <c r="B416" s="225"/>
      <c r="C416" s="4">
        <v>0</v>
      </c>
      <c r="D416" s="4">
        <v>0</v>
      </c>
      <c r="E416" s="14">
        <v>0</v>
      </c>
      <c r="F416" s="14" t="e">
        <f t="shared" si="41"/>
        <v>#DIV/0!</v>
      </c>
    </row>
    <row r="417" spans="1:6" ht="18" customHeight="1">
      <c r="A417" s="224" t="s">
        <v>1257</v>
      </c>
      <c r="B417" s="225"/>
      <c r="C417" s="4">
        <v>0</v>
      </c>
      <c r="D417" s="4">
        <v>0</v>
      </c>
      <c r="E417" s="14">
        <v>0</v>
      </c>
      <c r="F417" s="14" t="e">
        <f t="shared" si="41"/>
        <v>#DIV/0!</v>
      </c>
    </row>
    <row r="418" spans="1:6" ht="18" customHeight="1">
      <c r="A418" s="224" t="s">
        <v>1262</v>
      </c>
      <c r="B418" s="225"/>
      <c r="C418" s="4">
        <v>0</v>
      </c>
      <c r="D418" s="4">
        <v>0</v>
      </c>
      <c r="E418" s="14">
        <v>0</v>
      </c>
      <c r="F418" s="14" t="e">
        <f t="shared" si="41"/>
        <v>#DIV/0!</v>
      </c>
    </row>
    <row r="419" spans="1:6" ht="21" customHeight="1">
      <c r="A419" s="41">
        <v>32</v>
      </c>
      <c r="B419" s="3" t="s">
        <v>274</v>
      </c>
      <c r="C419" s="4">
        <f>C422+C420</f>
        <v>0</v>
      </c>
      <c r="D419" s="4">
        <f>D422+D420</f>
        <v>0</v>
      </c>
      <c r="E419" s="14">
        <f>E422+E420</f>
        <v>0</v>
      </c>
      <c r="F419" s="14" t="e">
        <f t="shared" si="41"/>
        <v>#DIV/0!</v>
      </c>
    </row>
    <row r="420" spans="1:6" ht="18" customHeight="1">
      <c r="A420" s="41">
        <v>322</v>
      </c>
      <c r="B420" s="3" t="s">
        <v>70</v>
      </c>
      <c r="C420" s="4">
        <f>SUM(C421:C421)</f>
        <v>0</v>
      </c>
      <c r="D420" s="4">
        <f>SUM(D421:D421)</f>
        <v>0</v>
      </c>
      <c r="E420" s="14">
        <f>SUM(E421:E421)</f>
        <v>0</v>
      </c>
      <c r="F420" s="14" t="e">
        <f t="shared" si="41"/>
        <v>#DIV/0!</v>
      </c>
    </row>
    <row r="421" spans="1:6" ht="15" customHeight="1">
      <c r="A421" s="41">
        <v>3221</v>
      </c>
      <c r="B421" s="3" t="s">
        <v>1010</v>
      </c>
      <c r="C421" s="4">
        <v>0</v>
      </c>
      <c r="D421" s="4">
        <v>0</v>
      </c>
      <c r="E421" s="14">
        <v>0</v>
      </c>
      <c r="F421" s="14" t="e">
        <f t="shared" si="41"/>
        <v>#DIV/0!</v>
      </c>
    </row>
    <row r="422" spans="1:6" ht="18" customHeight="1">
      <c r="A422" s="41">
        <v>323</v>
      </c>
      <c r="B422" s="3" t="s">
        <v>72</v>
      </c>
      <c r="C422" s="4">
        <v>0</v>
      </c>
      <c r="D422" s="4">
        <v>0</v>
      </c>
      <c r="E422" s="14">
        <f>E423</f>
        <v>0</v>
      </c>
      <c r="F422" s="14" t="e">
        <f t="shared" si="41"/>
        <v>#DIV/0!</v>
      </c>
    </row>
    <row r="423" spans="1:6" ht="15" customHeight="1">
      <c r="A423" s="41" t="s">
        <v>700</v>
      </c>
      <c r="B423" s="3" t="s">
        <v>101</v>
      </c>
      <c r="C423" s="4">
        <v>0</v>
      </c>
      <c r="D423" s="4">
        <v>0</v>
      </c>
      <c r="E423" s="14">
        <v>0</v>
      </c>
      <c r="F423" s="14" t="e">
        <f t="shared" si="41"/>
        <v>#DIV/0!</v>
      </c>
    </row>
    <row r="424" spans="1:6" ht="21" customHeight="1">
      <c r="A424" s="41" t="s">
        <v>619</v>
      </c>
      <c r="B424" s="72" t="s">
        <v>1295</v>
      </c>
      <c r="C424" s="4">
        <f>C425</f>
        <v>0</v>
      </c>
      <c r="D424" s="4">
        <f>D425</f>
        <v>83688</v>
      </c>
      <c r="E424" s="14">
        <f>E425</f>
        <v>83687.25</v>
      </c>
      <c r="F424" s="14">
        <f t="shared" si="41"/>
        <v>99.9991038141669</v>
      </c>
    </row>
    <row r="425" spans="1:6" ht="18" customHeight="1">
      <c r="A425" s="41" t="s">
        <v>637</v>
      </c>
      <c r="B425" s="72" t="s">
        <v>638</v>
      </c>
      <c r="C425" s="4">
        <f>C426+C427</f>
        <v>0</v>
      </c>
      <c r="D425" s="4">
        <v>83688</v>
      </c>
      <c r="E425" s="14">
        <f>E427+E426</f>
        <v>83687.25</v>
      </c>
      <c r="F425" s="14">
        <f t="shared" si="41"/>
        <v>99.9991038141669</v>
      </c>
    </row>
    <row r="426" spans="1:6" ht="15" customHeight="1">
      <c r="A426" s="41" t="s">
        <v>639</v>
      </c>
      <c r="B426" s="72" t="s">
        <v>1383</v>
      </c>
      <c r="C426" s="4">
        <v>0</v>
      </c>
      <c r="D426" s="4">
        <v>0</v>
      </c>
      <c r="E426" s="14">
        <v>11826.75</v>
      </c>
      <c r="F426" s="14" t="e">
        <f>E426/D426*100</f>
        <v>#DIV/0!</v>
      </c>
    </row>
    <row r="427" spans="1:6" ht="15" customHeight="1">
      <c r="A427" s="41" t="s">
        <v>1012</v>
      </c>
      <c r="B427" s="72" t="s">
        <v>1384</v>
      </c>
      <c r="C427" s="4">
        <v>0</v>
      </c>
      <c r="D427" s="4">
        <v>0</v>
      </c>
      <c r="E427" s="14">
        <v>71860.5</v>
      </c>
      <c r="F427" s="14" t="e">
        <f t="shared" si="41"/>
        <v>#DIV/0!</v>
      </c>
    </row>
    <row r="428" spans="1:6" ht="30" customHeight="1">
      <c r="A428" s="232" t="s">
        <v>939</v>
      </c>
      <c r="B428" s="233"/>
      <c r="C428" s="63">
        <f>C429+C440+C444</f>
        <v>0</v>
      </c>
      <c r="D428" s="63">
        <f>D429+D440+D444</f>
        <v>0</v>
      </c>
      <c r="E428" s="133">
        <f>E429+E440+E444</f>
        <v>0</v>
      </c>
      <c r="F428" s="14" t="e">
        <f aca="true" t="shared" si="43" ref="F428:F443">E428/D428*100</f>
        <v>#DIV/0!</v>
      </c>
    </row>
    <row r="429" spans="1:6" ht="25.5" customHeight="1">
      <c r="A429" s="238" t="s">
        <v>1082</v>
      </c>
      <c r="B429" s="231"/>
      <c r="C429" s="5">
        <f>C437</f>
        <v>0</v>
      </c>
      <c r="D429" s="5">
        <f>D437</f>
        <v>0</v>
      </c>
      <c r="E429" s="136">
        <f>E437</f>
        <v>0</v>
      </c>
      <c r="F429" s="14" t="e">
        <f t="shared" si="43"/>
        <v>#DIV/0!</v>
      </c>
    </row>
    <row r="430" spans="1:6" ht="25.5" customHeight="1">
      <c r="A430" s="228" t="s">
        <v>1083</v>
      </c>
      <c r="B430" s="229"/>
      <c r="C430" s="64">
        <f>SUM(C431:C436)</f>
        <v>0</v>
      </c>
      <c r="D430" s="64">
        <f>SUM(D431:D436)</f>
        <v>0</v>
      </c>
      <c r="E430" s="134">
        <f>SUM(E431:E436)</f>
        <v>0</v>
      </c>
      <c r="F430" s="14" t="e">
        <f t="shared" si="43"/>
        <v>#DIV/0!</v>
      </c>
    </row>
    <row r="431" spans="1:6" ht="18" customHeight="1">
      <c r="A431" s="224" t="s">
        <v>1045</v>
      </c>
      <c r="B431" s="225"/>
      <c r="C431" s="4">
        <v>0</v>
      </c>
      <c r="D431" s="4">
        <v>0</v>
      </c>
      <c r="E431" s="14">
        <v>0</v>
      </c>
      <c r="F431" s="14" t="e">
        <f t="shared" si="43"/>
        <v>#DIV/0!</v>
      </c>
    </row>
    <row r="432" spans="1:6" ht="18" customHeight="1">
      <c r="A432" s="224" t="s">
        <v>1255</v>
      </c>
      <c r="B432" s="225"/>
      <c r="C432" s="4">
        <v>0</v>
      </c>
      <c r="D432" s="4">
        <v>0</v>
      </c>
      <c r="E432" s="14">
        <v>0</v>
      </c>
      <c r="F432" s="14" t="e">
        <f t="shared" si="43"/>
        <v>#DIV/0!</v>
      </c>
    </row>
    <row r="433" spans="1:6" ht="18" customHeight="1">
      <c r="A433" s="224" t="s">
        <v>1259</v>
      </c>
      <c r="B433" s="225"/>
      <c r="C433" s="4">
        <v>0</v>
      </c>
      <c r="D433" s="4">
        <v>0</v>
      </c>
      <c r="E433" s="14">
        <v>0</v>
      </c>
      <c r="F433" s="14" t="e">
        <f t="shared" si="43"/>
        <v>#DIV/0!</v>
      </c>
    </row>
    <row r="434" spans="1:6" ht="18" customHeight="1">
      <c r="A434" s="224" t="s">
        <v>1256</v>
      </c>
      <c r="B434" s="225"/>
      <c r="C434" s="4">
        <v>0</v>
      </c>
      <c r="D434" s="4">
        <v>0</v>
      </c>
      <c r="E434" s="14">
        <v>0</v>
      </c>
      <c r="F434" s="14" t="e">
        <f t="shared" si="43"/>
        <v>#DIV/0!</v>
      </c>
    </row>
    <row r="435" spans="1:6" ht="18" customHeight="1">
      <c r="A435" s="224" t="s">
        <v>1257</v>
      </c>
      <c r="B435" s="225"/>
      <c r="C435" s="4">
        <v>0</v>
      </c>
      <c r="D435" s="4">
        <v>0</v>
      </c>
      <c r="E435" s="14">
        <v>0</v>
      </c>
      <c r="F435" s="14" t="e">
        <f t="shared" si="43"/>
        <v>#DIV/0!</v>
      </c>
    </row>
    <row r="436" spans="1:6" ht="18" customHeight="1">
      <c r="A436" s="224" t="s">
        <v>1281</v>
      </c>
      <c r="B436" s="225"/>
      <c r="C436" s="4">
        <v>0</v>
      </c>
      <c r="D436" s="4">
        <v>0</v>
      </c>
      <c r="E436" s="14">
        <v>0</v>
      </c>
      <c r="F436" s="14" t="e">
        <f t="shared" si="43"/>
        <v>#DIV/0!</v>
      </c>
    </row>
    <row r="437" spans="1:6" ht="21" customHeight="1">
      <c r="A437" s="41" t="s">
        <v>295</v>
      </c>
      <c r="B437" s="3" t="s">
        <v>940</v>
      </c>
      <c r="C437" s="4">
        <f aca="true" t="shared" si="44" ref="C437:E438">C438</f>
        <v>0</v>
      </c>
      <c r="D437" s="4">
        <f t="shared" si="44"/>
        <v>0</v>
      </c>
      <c r="E437" s="14">
        <f t="shared" si="44"/>
        <v>0</v>
      </c>
      <c r="F437" s="14" t="e">
        <f t="shared" si="43"/>
        <v>#DIV/0!</v>
      </c>
    </row>
    <row r="438" spans="1:6" ht="18" customHeight="1">
      <c r="A438" s="41" t="s">
        <v>941</v>
      </c>
      <c r="B438" s="3" t="s">
        <v>942</v>
      </c>
      <c r="C438" s="4">
        <v>0</v>
      </c>
      <c r="D438" s="4">
        <v>0</v>
      </c>
      <c r="E438" s="14">
        <f t="shared" si="44"/>
        <v>0</v>
      </c>
      <c r="F438" s="14" t="e">
        <f t="shared" si="43"/>
        <v>#DIV/0!</v>
      </c>
    </row>
    <row r="439" spans="1:6" ht="15" customHeight="1">
      <c r="A439" s="41" t="s">
        <v>321</v>
      </c>
      <c r="B439" s="3" t="s">
        <v>943</v>
      </c>
      <c r="C439" s="4">
        <v>0</v>
      </c>
      <c r="D439" s="4">
        <v>0</v>
      </c>
      <c r="E439" s="14">
        <v>0</v>
      </c>
      <c r="F439" s="14" t="e">
        <f t="shared" si="43"/>
        <v>#DIV/0!</v>
      </c>
    </row>
    <row r="440" spans="1:6" ht="25.5" customHeight="1">
      <c r="A440" s="230" t="s">
        <v>944</v>
      </c>
      <c r="B440" s="231"/>
      <c r="C440" s="5">
        <f>C441</f>
        <v>0</v>
      </c>
      <c r="D440" s="5">
        <f>D441</f>
        <v>0</v>
      </c>
      <c r="E440" s="136">
        <f>E441</f>
        <v>0</v>
      </c>
      <c r="F440" s="14" t="e">
        <f t="shared" si="43"/>
        <v>#DIV/0!</v>
      </c>
    </row>
    <row r="441" spans="1:6" ht="21" customHeight="1">
      <c r="A441" s="41">
        <v>42</v>
      </c>
      <c r="B441" s="3" t="s">
        <v>611</v>
      </c>
      <c r="C441" s="4">
        <f aca="true" t="shared" si="45" ref="C441:E442">C442</f>
        <v>0</v>
      </c>
      <c r="D441" s="4">
        <f t="shared" si="45"/>
        <v>0</v>
      </c>
      <c r="E441" s="14">
        <f t="shared" si="45"/>
        <v>0</v>
      </c>
      <c r="F441" s="14" t="e">
        <f t="shared" si="43"/>
        <v>#DIV/0!</v>
      </c>
    </row>
    <row r="442" spans="1:6" ht="18" customHeight="1">
      <c r="A442" s="41">
        <v>426</v>
      </c>
      <c r="B442" s="3" t="s">
        <v>87</v>
      </c>
      <c r="C442" s="4">
        <f t="shared" si="45"/>
        <v>0</v>
      </c>
      <c r="D442" s="4">
        <f t="shared" si="45"/>
        <v>0</v>
      </c>
      <c r="E442" s="14">
        <f t="shared" si="45"/>
        <v>0</v>
      </c>
      <c r="F442" s="14" t="e">
        <f t="shared" si="43"/>
        <v>#DIV/0!</v>
      </c>
    </row>
    <row r="443" spans="1:6" ht="15" customHeight="1">
      <c r="A443" s="41" t="s">
        <v>321</v>
      </c>
      <c r="B443" s="3" t="s">
        <v>945</v>
      </c>
      <c r="C443" s="4">
        <v>0</v>
      </c>
      <c r="D443" s="4">
        <v>0</v>
      </c>
      <c r="E443" s="14">
        <v>0</v>
      </c>
      <c r="F443" s="14" t="e">
        <f t="shared" si="43"/>
        <v>#DIV/0!</v>
      </c>
    </row>
    <row r="444" spans="1:6" ht="25.5" customHeight="1">
      <c r="A444" s="230" t="s">
        <v>946</v>
      </c>
      <c r="B444" s="231"/>
      <c r="C444" s="5">
        <f>C452</f>
        <v>0</v>
      </c>
      <c r="D444" s="5">
        <f>D452</f>
        <v>0</v>
      </c>
      <c r="E444" s="136">
        <f>E452</f>
        <v>0</v>
      </c>
      <c r="F444" s="14" t="e">
        <f>E444/D444*100</f>
        <v>#DIV/0!</v>
      </c>
    </row>
    <row r="445" spans="1:6" ht="25.5" customHeight="1">
      <c r="A445" s="228" t="s">
        <v>1084</v>
      </c>
      <c r="B445" s="229"/>
      <c r="C445" s="64">
        <f>SUM(C446:C451)</f>
        <v>0</v>
      </c>
      <c r="D445" s="64">
        <f>SUM(D446:D451)</f>
        <v>0</v>
      </c>
      <c r="E445" s="134">
        <f>SUM(E446:E451)</f>
        <v>0</v>
      </c>
      <c r="F445" s="14" t="e">
        <f aca="true" t="shared" si="46" ref="F445:F451">E445/D445*100</f>
        <v>#DIV/0!</v>
      </c>
    </row>
    <row r="446" spans="1:6" ht="18" customHeight="1">
      <c r="A446" s="224" t="s">
        <v>1045</v>
      </c>
      <c r="B446" s="225"/>
      <c r="C446" s="4">
        <v>0</v>
      </c>
      <c r="D446" s="4">
        <v>0</v>
      </c>
      <c r="E446" s="14">
        <v>0</v>
      </c>
      <c r="F446" s="14" t="e">
        <f t="shared" si="46"/>
        <v>#DIV/0!</v>
      </c>
    </row>
    <row r="447" spans="1:6" ht="18" customHeight="1">
      <c r="A447" s="224" t="s">
        <v>1255</v>
      </c>
      <c r="B447" s="225"/>
      <c r="C447" s="4">
        <v>0</v>
      </c>
      <c r="D447" s="4">
        <v>0</v>
      </c>
      <c r="E447" s="14">
        <v>0</v>
      </c>
      <c r="F447" s="14" t="e">
        <f t="shared" si="46"/>
        <v>#DIV/0!</v>
      </c>
    </row>
    <row r="448" spans="1:6" ht="18" customHeight="1">
      <c r="A448" s="224" t="s">
        <v>1259</v>
      </c>
      <c r="B448" s="225"/>
      <c r="C448" s="4">
        <v>0</v>
      </c>
      <c r="D448" s="4">
        <v>0</v>
      </c>
      <c r="E448" s="14">
        <v>0</v>
      </c>
      <c r="F448" s="14" t="e">
        <f t="shared" si="46"/>
        <v>#DIV/0!</v>
      </c>
    </row>
    <row r="449" spans="1:6" ht="18" customHeight="1">
      <c r="A449" s="224" t="s">
        <v>1256</v>
      </c>
      <c r="B449" s="225"/>
      <c r="C449" s="4">
        <v>0</v>
      </c>
      <c r="D449" s="4">
        <v>0</v>
      </c>
      <c r="E449" s="14">
        <v>0</v>
      </c>
      <c r="F449" s="14" t="e">
        <f t="shared" si="46"/>
        <v>#DIV/0!</v>
      </c>
    </row>
    <row r="450" spans="1:6" ht="18" customHeight="1">
      <c r="A450" s="224" t="s">
        <v>1257</v>
      </c>
      <c r="B450" s="225"/>
      <c r="C450" s="4">
        <v>0</v>
      </c>
      <c r="D450" s="4">
        <v>0</v>
      </c>
      <c r="E450" s="14">
        <v>0</v>
      </c>
      <c r="F450" s="14" t="e">
        <f t="shared" si="46"/>
        <v>#DIV/0!</v>
      </c>
    </row>
    <row r="451" spans="1:6" ht="18" customHeight="1">
      <c r="A451" s="224" t="s">
        <v>1262</v>
      </c>
      <c r="B451" s="225"/>
      <c r="C451" s="4">
        <v>0</v>
      </c>
      <c r="D451" s="4">
        <v>0</v>
      </c>
      <c r="E451" s="14">
        <v>0</v>
      </c>
      <c r="F451" s="14" t="e">
        <f t="shared" si="46"/>
        <v>#DIV/0!</v>
      </c>
    </row>
    <row r="452" spans="1:6" ht="21" customHeight="1">
      <c r="A452" s="41" t="s">
        <v>295</v>
      </c>
      <c r="B452" s="3" t="s">
        <v>940</v>
      </c>
      <c r="C452" s="4">
        <f>C453</f>
        <v>0</v>
      </c>
      <c r="D452" s="4">
        <f>D453</f>
        <v>0</v>
      </c>
      <c r="E452" s="14">
        <f>E453</f>
        <v>0</v>
      </c>
      <c r="F452" s="14" t="e">
        <f aca="true" t="shared" si="47" ref="F452:F477">E452/D452*100</f>
        <v>#DIV/0!</v>
      </c>
    </row>
    <row r="453" spans="1:6" ht="18" customHeight="1">
      <c r="A453" s="41" t="s">
        <v>941</v>
      </c>
      <c r="B453" s="3" t="s">
        <v>731</v>
      </c>
      <c r="C453" s="4">
        <v>0</v>
      </c>
      <c r="D453" s="4">
        <v>0</v>
      </c>
      <c r="E453" s="14">
        <f>E454</f>
        <v>0</v>
      </c>
      <c r="F453" s="14" t="e">
        <f t="shared" si="47"/>
        <v>#DIV/0!</v>
      </c>
    </row>
    <row r="454" spans="1:6" ht="15" customHeight="1">
      <c r="A454" s="41" t="s">
        <v>321</v>
      </c>
      <c r="B454" s="3" t="s">
        <v>947</v>
      </c>
      <c r="C454" s="4">
        <v>0</v>
      </c>
      <c r="D454" s="4">
        <v>0</v>
      </c>
      <c r="E454" s="14">
        <v>0</v>
      </c>
      <c r="F454" s="14" t="e">
        <f t="shared" si="47"/>
        <v>#DIV/0!</v>
      </c>
    </row>
    <row r="455" spans="1:6" ht="30" customHeight="1">
      <c r="A455" s="232" t="s">
        <v>936</v>
      </c>
      <c r="B455" s="233"/>
      <c r="C455" s="63">
        <f>C456+C467+C503+C478+C492+C515</f>
        <v>740000</v>
      </c>
      <c r="D455" s="63">
        <f>D456+D467+D503+D478+D492+D515</f>
        <v>740000</v>
      </c>
      <c r="E455" s="133">
        <f>E456+E467+E503+E478+E492+E515</f>
        <v>311870</v>
      </c>
      <c r="F455" s="14">
        <f t="shared" si="47"/>
        <v>42.144594594594594</v>
      </c>
    </row>
    <row r="456" spans="1:6" ht="25.5" customHeight="1">
      <c r="A456" s="230" t="s">
        <v>937</v>
      </c>
      <c r="B456" s="231"/>
      <c r="C456" s="5">
        <f>C464</f>
        <v>80000</v>
      </c>
      <c r="D456" s="5">
        <f>D464</f>
        <v>80000</v>
      </c>
      <c r="E456" s="136">
        <f>E464</f>
        <v>23690</v>
      </c>
      <c r="F456" s="14">
        <f t="shared" si="47"/>
        <v>29.612500000000004</v>
      </c>
    </row>
    <row r="457" spans="1:6" ht="25.5" customHeight="1">
      <c r="A457" s="228" t="s">
        <v>1085</v>
      </c>
      <c r="B457" s="229"/>
      <c r="C457" s="64">
        <f>SUM(C458:C463)</f>
        <v>80000</v>
      </c>
      <c r="D457" s="64">
        <f>SUM(D458:D463)</f>
        <v>80000</v>
      </c>
      <c r="E457" s="134">
        <f>SUM(E458:E463)</f>
        <v>23690</v>
      </c>
      <c r="F457" s="14">
        <f t="shared" si="47"/>
        <v>29.612500000000004</v>
      </c>
    </row>
    <row r="458" spans="1:6" ht="18" customHeight="1">
      <c r="A458" s="224" t="s">
        <v>1045</v>
      </c>
      <c r="B458" s="225"/>
      <c r="C458" s="4">
        <v>79000</v>
      </c>
      <c r="D458" s="4">
        <v>79000</v>
      </c>
      <c r="E458" s="14">
        <v>23690</v>
      </c>
      <c r="F458" s="14">
        <f t="shared" si="47"/>
        <v>29.9873417721519</v>
      </c>
    </row>
    <row r="459" spans="1:6" ht="18" customHeight="1">
      <c r="A459" s="224" t="s">
        <v>1255</v>
      </c>
      <c r="B459" s="225"/>
      <c r="C459" s="4">
        <v>0</v>
      </c>
      <c r="D459" s="4">
        <v>0</v>
      </c>
      <c r="E459" s="14">
        <v>0</v>
      </c>
      <c r="F459" s="14" t="e">
        <f t="shared" si="47"/>
        <v>#DIV/0!</v>
      </c>
    </row>
    <row r="460" spans="1:6" ht="18" customHeight="1">
      <c r="A460" s="224" t="s">
        <v>1259</v>
      </c>
      <c r="B460" s="225"/>
      <c r="C460" s="4">
        <v>1000</v>
      </c>
      <c r="D460" s="4">
        <v>1000</v>
      </c>
      <c r="E460" s="14">
        <v>0</v>
      </c>
      <c r="F460" s="14">
        <f t="shared" si="47"/>
        <v>0</v>
      </c>
    </row>
    <row r="461" spans="1:6" ht="18" customHeight="1">
      <c r="A461" s="224" t="s">
        <v>1256</v>
      </c>
      <c r="B461" s="225"/>
      <c r="C461" s="4">
        <v>0</v>
      </c>
      <c r="D461" s="4">
        <v>0</v>
      </c>
      <c r="E461" s="14">
        <v>0</v>
      </c>
      <c r="F461" s="14" t="e">
        <f t="shared" si="47"/>
        <v>#DIV/0!</v>
      </c>
    </row>
    <row r="462" spans="1:6" ht="18" customHeight="1">
      <c r="A462" s="224" t="s">
        <v>1257</v>
      </c>
      <c r="B462" s="225"/>
      <c r="C462" s="4">
        <v>0</v>
      </c>
      <c r="D462" s="4">
        <v>0</v>
      </c>
      <c r="E462" s="14">
        <v>0</v>
      </c>
      <c r="F462" s="14" t="e">
        <f t="shared" si="47"/>
        <v>#DIV/0!</v>
      </c>
    </row>
    <row r="463" spans="1:6" ht="18" customHeight="1">
      <c r="A463" s="224" t="s">
        <v>1262</v>
      </c>
      <c r="B463" s="225"/>
      <c r="C463" s="4">
        <v>0</v>
      </c>
      <c r="D463" s="4">
        <v>0</v>
      </c>
      <c r="E463" s="14">
        <v>0</v>
      </c>
      <c r="F463" s="14" t="e">
        <f t="shared" si="47"/>
        <v>#DIV/0!</v>
      </c>
    </row>
    <row r="464" spans="1:6" ht="21" customHeight="1">
      <c r="A464" s="41">
        <v>32</v>
      </c>
      <c r="B464" s="3" t="s">
        <v>274</v>
      </c>
      <c r="C464" s="4">
        <f aca="true" t="shared" si="48" ref="C464:E465">C465</f>
        <v>80000</v>
      </c>
      <c r="D464" s="4">
        <f t="shared" si="48"/>
        <v>80000</v>
      </c>
      <c r="E464" s="14">
        <f t="shared" si="48"/>
        <v>23690</v>
      </c>
      <c r="F464" s="14">
        <f t="shared" si="47"/>
        <v>29.612500000000004</v>
      </c>
    </row>
    <row r="465" spans="1:6" ht="18" customHeight="1">
      <c r="A465" s="41">
        <v>323</v>
      </c>
      <c r="B465" s="3" t="s">
        <v>0</v>
      </c>
      <c r="C465" s="4">
        <v>80000</v>
      </c>
      <c r="D465" s="4">
        <v>80000</v>
      </c>
      <c r="E465" s="14">
        <f t="shared" si="48"/>
        <v>23690</v>
      </c>
      <c r="F465" s="14">
        <f t="shared" si="47"/>
        <v>29.612500000000004</v>
      </c>
    </row>
    <row r="466" spans="1:6" ht="15" customHeight="1">
      <c r="A466" s="41">
        <v>3237</v>
      </c>
      <c r="B466" s="3" t="s">
        <v>86</v>
      </c>
      <c r="C466" s="4">
        <v>0</v>
      </c>
      <c r="D466" s="4">
        <v>0</v>
      </c>
      <c r="E466" s="14">
        <v>23690</v>
      </c>
      <c r="F466" s="14" t="e">
        <f t="shared" si="47"/>
        <v>#DIV/0!</v>
      </c>
    </row>
    <row r="467" spans="1:6" ht="25.5" customHeight="1">
      <c r="A467" s="230" t="s">
        <v>938</v>
      </c>
      <c r="B467" s="231"/>
      <c r="C467" s="5">
        <f>C475</f>
        <v>300000</v>
      </c>
      <c r="D467" s="5">
        <f>D475</f>
        <v>300000</v>
      </c>
      <c r="E467" s="136">
        <f>E475</f>
        <v>121625</v>
      </c>
      <c r="F467" s="14">
        <f t="shared" si="47"/>
        <v>40.541666666666664</v>
      </c>
    </row>
    <row r="468" spans="1:6" ht="25.5" customHeight="1">
      <c r="A468" s="228" t="s">
        <v>1282</v>
      </c>
      <c r="B468" s="229"/>
      <c r="C468" s="64">
        <f>SUM(C469:C474)</f>
        <v>300000</v>
      </c>
      <c r="D468" s="64">
        <f>SUM(D469:D474)</f>
        <v>300000</v>
      </c>
      <c r="E468" s="134">
        <f>SUM(E469:E474)</f>
        <v>121625</v>
      </c>
      <c r="F468" s="14">
        <f t="shared" si="47"/>
        <v>40.541666666666664</v>
      </c>
    </row>
    <row r="469" spans="1:6" ht="18" customHeight="1">
      <c r="A469" s="224" t="s">
        <v>1045</v>
      </c>
      <c r="B469" s="225"/>
      <c r="C469" s="4">
        <v>95000</v>
      </c>
      <c r="D469" s="4">
        <v>95000</v>
      </c>
      <c r="E469" s="14">
        <v>109401.5</v>
      </c>
      <c r="F469" s="14">
        <f t="shared" si="47"/>
        <v>115.15947368421054</v>
      </c>
    </row>
    <row r="470" spans="1:6" ht="18" customHeight="1">
      <c r="A470" s="224" t="s">
        <v>1255</v>
      </c>
      <c r="B470" s="225"/>
      <c r="C470" s="4">
        <v>190000</v>
      </c>
      <c r="D470" s="4">
        <v>190000</v>
      </c>
      <c r="E470" s="14">
        <v>0</v>
      </c>
      <c r="F470" s="14">
        <f t="shared" si="47"/>
        <v>0</v>
      </c>
    </row>
    <row r="471" spans="1:6" ht="18" customHeight="1">
      <c r="A471" s="224" t="s">
        <v>1259</v>
      </c>
      <c r="B471" s="225"/>
      <c r="C471" s="4">
        <v>15000</v>
      </c>
      <c r="D471" s="4">
        <v>15000</v>
      </c>
      <c r="E471" s="14">
        <v>12223.5</v>
      </c>
      <c r="F471" s="14">
        <f t="shared" si="47"/>
        <v>81.49</v>
      </c>
    </row>
    <row r="472" spans="1:6" ht="18" customHeight="1">
      <c r="A472" s="224" t="s">
        <v>1256</v>
      </c>
      <c r="B472" s="225"/>
      <c r="C472" s="4">
        <v>0</v>
      </c>
      <c r="D472" s="4">
        <v>0</v>
      </c>
      <c r="E472" s="14">
        <v>0</v>
      </c>
      <c r="F472" s="14" t="e">
        <f t="shared" si="47"/>
        <v>#DIV/0!</v>
      </c>
    </row>
    <row r="473" spans="1:6" ht="18" customHeight="1">
      <c r="A473" s="224" t="s">
        <v>1257</v>
      </c>
      <c r="B473" s="225"/>
      <c r="C473" s="4">
        <v>0</v>
      </c>
      <c r="D473" s="4">
        <v>0</v>
      </c>
      <c r="E473" s="14">
        <v>0</v>
      </c>
      <c r="F473" s="14" t="e">
        <f t="shared" si="47"/>
        <v>#DIV/0!</v>
      </c>
    </row>
    <row r="474" spans="1:6" ht="18" customHeight="1">
      <c r="A474" s="224" t="s">
        <v>1262</v>
      </c>
      <c r="B474" s="225"/>
      <c r="C474" s="4">
        <v>0</v>
      </c>
      <c r="D474" s="4">
        <v>0</v>
      </c>
      <c r="E474" s="14">
        <v>0</v>
      </c>
      <c r="F474" s="14" t="e">
        <f t="shared" si="47"/>
        <v>#DIV/0!</v>
      </c>
    </row>
    <row r="475" spans="1:6" ht="21" customHeight="1">
      <c r="A475" s="41">
        <v>42</v>
      </c>
      <c r="B475" s="3" t="s">
        <v>611</v>
      </c>
      <c r="C475" s="4">
        <f aca="true" t="shared" si="49" ref="C475:E476">C476</f>
        <v>300000</v>
      </c>
      <c r="D475" s="4">
        <f t="shared" si="49"/>
        <v>300000</v>
      </c>
      <c r="E475" s="14">
        <f t="shared" si="49"/>
        <v>121625</v>
      </c>
      <c r="F475" s="14">
        <f t="shared" si="47"/>
        <v>40.541666666666664</v>
      </c>
    </row>
    <row r="476" spans="1:6" ht="18" customHeight="1">
      <c r="A476" s="41">
        <v>426</v>
      </c>
      <c r="B476" s="3" t="s">
        <v>87</v>
      </c>
      <c r="C476" s="4">
        <v>300000</v>
      </c>
      <c r="D476" s="4">
        <v>300000</v>
      </c>
      <c r="E476" s="14">
        <f t="shared" si="49"/>
        <v>121625</v>
      </c>
      <c r="F476" s="14">
        <f t="shared" si="47"/>
        <v>40.541666666666664</v>
      </c>
    </row>
    <row r="477" spans="1:6" ht="15" customHeight="1">
      <c r="A477" s="41" t="s">
        <v>321</v>
      </c>
      <c r="B477" s="3" t="s">
        <v>612</v>
      </c>
      <c r="C477" s="4">
        <v>0</v>
      </c>
      <c r="D477" s="4">
        <v>0</v>
      </c>
      <c r="E477" s="14">
        <v>121625</v>
      </c>
      <c r="F477" s="14" t="e">
        <f t="shared" si="47"/>
        <v>#DIV/0!</v>
      </c>
    </row>
    <row r="478" spans="1:6" ht="25.5" customHeight="1">
      <c r="A478" s="238" t="s">
        <v>948</v>
      </c>
      <c r="B478" s="231"/>
      <c r="C478" s="5">
        <f>C486+C489</f>
        <v>0</v>
      </c>
      <c r="D478" s="5">
        <f>D486+D489</f>
        <v>0</v>
      </c>
      <c r="E478" s="5">
        <f>E486+E489</f>
        <v>0</v>
      </c>
      <c r="F478" s="14" t="e">
        <f aca="true" t="shared" si="50" ref="F478:F491">E478/D478*100</f>
        <v>#DIV/0!</v>
      </c>
    </row>
    <row r="479" spans="1:6" ht="25.5" customHeight="1">
      <c r="A479" s="228" t="s">
        <v>1086</v>
      </c>
      <c r="B479" s="229"/>
      <c r="C479" s="64">
        <f>SUM(C480:C485)</f>
        <v>0</v>
      </c>
      <c r="D479" s="64">
        <f>SUM(D480:D485)</f>
        <v>0</v>
      </c>
      <c r="E479" s="134">
        <f>SUM(E480:E485)</f>
        <v>0</v>
      </c>
      <c r="F479" s="14" t="e">
        <f t="shared" si="50"/>
        <v>#DIV/0!</v>
      </c>
    </row>
    <row r="480" spans="1:6" ht="18" customHeight="1">
      <c r="A480" s="224" t="s">
        <v>1045</v>
      </c>
      <c r="B480" s="225"/>
      <c r="C480" s="4">
        <v>0</v>
      </c>
      <c r="D480" s="4">
        <v>0</v>
      </c>
      <c r="E480" s="14">
        <v>0</v>
      </c>
      <c r="F480" s="14" t="e">
        <f t="shared" si="50"/>
        <v>#DIV/0!</v>
      </c>
    </row>
    <row r="481" spans="1:6" ht="18" customHeight="1">
      <c r="A481" s="224" t="s">
        <v>1255</v>
      </c>
      <c r="B481" s="225"/>
      <c r="C481" s="4">
        <v>0</v>
      </c>
      <c r="D481" s="4">
        <v>0</v>
      </c>
      <c r="E481" s="14">
        <v>0</v>
      </c>
      <c r="F481" s="14" t="e">
        <f t="shared" si="50"/>
        <v>#DIV/0!</v>
      </c>
    </row>
    <row r="482" spans="1:6" ht="18" customHeight="1">
      <c r="A482" s="224" t="s">
        <v>1259</v>
      </c>
      <c r="B482" s="225"/>
      <c r="C482" s="4">
        <v>0</v>
      </c>
      <c r="D482" s="4">
        <v>0</v>
      </c>
      <c r="E482" s="14">
        <v>0</v>
      </c>
      <c r="F482" s="14" t="e">
        <f t="shared" si="50"/>
        <v>#DIV/0!</v>
      </c>
    </row>
    <row r="483" spans="1:6" ht="18" customHeight="1">
      <c r="A483" s="224" t="s">
        <v>1256</v>
      </c>
      <c r="B483" s="225"/>
      <c r="C483" s="4">
        <v>0</v>
      </c>
      <c r="D483" s="4">
        <v>0</v>
      </c>
      <c r="E483" s="14">
        <v>0</v>
      </c>
      <c r="F483" s="14" t="e">
        <f t="shared" si="50"/>
        <v>#DIV/0!</v>
      </c>
    </row>
    <row r="484" spans="1:6" ht="18" customHeight="1">
      <c r="A484" s="224" t="s">
        <v>1257</v>
      </c>
      <c r="B484" s="225"/>
      <c r="C484" s="4">
        <v>0</v>
      </c>
      <c r="D484" s="4">
        <v>0</v>
      </c>
      <c r="E484" s="14">
        <v>0</v>
      </c>
      <c r="F484" s="14" t="e">
        <f t="shared" si="50"/>
        <v>#DIV/0!</v>
      </c>
    </row>
    <row r="485" spans="1:6" ht="18" customHeight="1">
      <c r="A485" s="224" t="s">
        <v>1262</v>
      </c>
      <c r="B485" s="225"/>
      <c r="C485" s="4">
        <v>0</v>
      </c>
      <c r="D485" s="4">
        <v>0</v>
      </c>
      <c r="E485" s="14">
        <v>0</v>
      </c>
      <c r="F485" s="14" t="e">
        <f t="shared" si="50"/>
        <v>#DIV/0!</v>
      </c>
    </row>
    <row r="486" spans="1:6" ht="21" customHeight="1">
      <c r="A486" s="41">
        <v>41</v>
      </c>
      <c r="B486" s="3" t="s">
        <v>81</v>
      </c>
      <c r="C486" s="4">
        <f aca="true" t="shared" si="51" ref="C486:E487">C487</f>
        <v>0</v>
      </c>
      <c r="D486" s="4">
        <f t="shared" si="51"/>
        <v>0</v>
      </c>
      <c r="E486" s="14">
        <f t="shared" si="51"/>
        <v>0</v>
      </c>
      <c r="F486" s="14" t="e">
        <f t="shared" si="50"/>
        <v>#DIV/0!</v>
      </c>
    </row>
    <row r="487" spans="1:6" ht="18" customHeight="1">
      <c r="A487" s="41">
        <v>411</v>
      </c>
      <c r="B487" s="3" t="s">
        <v>82</v>
      </c>
      <c r="C487" s="4">
        <v>0</v>
      </c>
      <c r="D487" s="4">
        <v>0</v>
      </c>
      <c r="E487" s="14">
        <f t="shared" si="51"/>
        <v>0</v>
      </c>
      <c r="F487" s="14" t="e">
        <f t="shared" si="50"/>
        <v>#DIV/0!</v>
      </c>
    </row>
    <row r="488" spans="1:6" ht="15" customHeight="1">
      <c r="A488" s="41">
        <v>4111</v>
      </c>
      <c r="B488" s="3" t="s">
        <v>949</v>
      </c>
      <c r="C488" s="75">
        <v>0</v>
      </c>
      <c r="D488" s="75">
        <v>0</v>
      </c>
      <c r="E488" s="137">
        <v>0</v>
      </c>
      <c r="F488" s="14" t="e">
        <f t="shared" si="50"/>
        <v>#DIV/0!</v>
      </c>
    </row>
    <row r="489" spans="1:6" ht="21" customHeight="1">
      <c r="A489" s="41">
        <v>42</v>
      </c>
      <c r="B489" s="3" t="s">
        <v>614</v>
      </c>
      <c r="C489" s="4">
        <f aca="true" t="shared" si="52" ref="C489:E490">C490</f>
        <v>0</v>
      </c>
      <c r="D489" s="4">
        <f t="shared" si="52"/>
        <v>0</v>
      </c>
      <c r="E489" s="14">
        <f t="shared" si="52"/>
        <v>0</v>
      </c>
      <c r="F489" s="14" t="e">
        <f t="shared" si="50"/>
        <v>#DIV/0!</v>
      </c>
    </row>
    <row r="490" spans="1:6" ht="18" customHeight="1">
      <c r="A490" s="41" t="s">
        <v>170</v>
      </c>
      <c r="B490" s="3" t="s">
        <v>84</v>
      </c>
      <c r="C490" s="4">
        <v>0</v>
      </c>
      <c r="D490" s="4">
        <v>0</v>
      </c>
      <c r="E490" s="14">
        <f t="shared" si="52"/>
        <v>0</v>
      </c>
      <c r="F490" s="14" t="e">
        <f t="shared" si="50"/>
        <v>#DIV/0!</v>
      </c>
    </row>
    <row r="491" spans="1:6" ht="15" customHeight="1">
      <c r="A491" s="41" t="s">
        <v>300</v>
      </c>
      <c r="B491" s="3" t="s">
        <v>950</v>
      </c>
      <c r="C491" s="4">
        <v>0</v>
      </c>
      <c r="D491" s="4">
        <v>0</v>
      </c>
      <c r="E491" s="14">
        <v>0</v>
      </c>
      <c r="F491" s="14" t="e">
        <f t="shared" si="50"/>
        <v>#DIV/0!</v>
      </c>
    </row>
    <row r="492" spans="1:6" ht="25.5" customHeight="1">
      <c r="A492" s="238" t="s">
        <v>1087</v>
      </c>
      <c r="B492" s="231"/>
      <c r="C492" s="5">
        <f>C500</f>
        <v>0</v>
      </c>
      <c r="D492" s="5">
        <f>D500</f>
        <v>0</v>
      </c>
      <c r="E492" s="136">
        <f>E500</f>
        <v>0</v>
      </c>
      <c r="F492" s="14" t="e">
        <f>E492/D492*100</f>
        <v>#DIV/0!</v>
      </c>
    </row>
    <row r="493" spans="1:6" ht="25.5" customHeight="1">
      <c r="A493" s="228" t="s">
        <v>1088</v>
      </c>
      <c r="B493" s="229"/>
      <c r="C493" s="64">
        <f>SUM(C494:C499)</f>
        <v>0</v>
      </c>
      <c r="D493" s="64">
        <f>SUM(D494:D499)</f>
        <v>0</v>
      </c>
      <c r="E493" s="134">
        <f>SUM(E494:E499)</f>
        <v>0</v>
      </c>
      <c r="F493" s="14" t="e">
        <f aca="true" t="shared" si="53" ref="F493:F499">E493/D493*100</f>
        <v>#DIV/0!</v>
      </c>
    </row>
    <row r="494" spans="1:6" ht="18" customHeight="1">
      <c r="A494" s="224" t="s">
        <v>1045</v>
      </c>
      <c r="B494" s="225"/>
      <c r="C494" s="4">
        <v>0</v>
      </c>
      <c r="D494" s="4">
        <v>0</v>
      </c>
      <c r="E494" s="14">
        <v>0</v>
      </c>
      <c r="F494" s="14" t="e">
        <f t="shared" si="53"/>
        <v>#DIV/0!</v>
      </c>
    </row>
    <row r="495" spans="1:6" ht="18" customHeight="1">
      <c r="A495" s="224" t="s">
        <v>1255</v>
      </c>
      <c r="B495" s="225"/>
      <c r="C495" s="4">
        <v>0</v>
      </c>
      <c r="D495" s="4">
        <v>0</v>
      </c>
      <c r="E495" s="14">
        <v>0</v>
      </c>
      <c r="F495" s="14" t="e">
        <f t="shared" si="53"/>
        <v>#DIV/0!</v>
      </c>
    </row>
    <row r="496" spans="1:6" ht="18" customHeight="1">
      <c r="A496" s="224" t="s">
        <v>1259</v>
      </c>
      <c r="B496" s="225"/>
      <c r="C496" s="4">
        <v>0</v>
      </c>
      <c r="D496" s="4">
        <v>0</v>
      </c>
      <c r="E496" s="14">
        <v>0</v>
      </c>
      <c r="F496" s="14" t="e">
        <f t="shared" si="53"/>
        <v>#DIV/0!</v>
      </c>
    </row>
    <row r="497" spans="1:6" ht="18" customHeight="1">
      <c r="A497" s="224" t="s">
        <v>1256</v>
      </c>
      <c r="B497" s="225"/>
      <c r="C497" s="4">
        <v>0</v>
      </c>
      <c r="D497" s="4">
        <v>0</v>
      </c>
      <c r="E497" s="14">
        <v>0</v>
      </c>
      <c r="F497" s="14" t="e">
        <f t="shared" si="53"/>
        <v>#DIV/0!</v>
      </c>
    </row>
    <row r="498" spans="1:6" ht="18" customHeight="1">
      <c r="A498" s="224" t="s">
        <v>1257</v>
      </c>
      <c r="B498" s="225"/>
      <c r="C498" s="4">
        <v>0</v>
      </c>
      <c r="D498" s="4">
        <v>0</v>
      </c>
      <c r="E498" s="14">
        <v>0</v>
      </c>
      <c r="F498" s="14" t="e">
        <f t="shared" si="53"/>
        <v>#DIV/0!</v>
      </c>
    </row>
    <row r="499" spans="1:6" ht="18" customHeight="1">
      <c r="A499" s="224" t="s">
        <v>1262</v>
      </c>
      <c r="B499" s="225"/>
      <c r="C499" s="4">
        <v>0</v>
      </c>
      <c r="D499" s="4">
        <v>0</v>
      </c>
      <c r="E499" s="14">
        <v>0</v>
      </c>
      <c r="F499" s="14" t="e">
        <f t="shared" si="53"/>
        <v>#DIV/0!</v>
      </c>
    </row>
    <row r="500" spans="1:6" ht="21" customHeight="1">
      <c r="A500" s="41">
        <v>41</v>
      </c>
      <c r="B500" s="3" t="s">
        <v>81</v>
      </c>
      <c r="C500" s="4">
        <f aca="true" t="shared" si="54" ref="C500:E501">C501</f>
        <v>0</v>
      </c>
      <c r="D500" s="4">
        <f t="shared" si="54"/>
        <v>0</v>
      </c>
      <c r="E500" s="14">
        <f t="shared" si="54"/>
        <v>0</v>
      </c>
      <c r="F500" s="14" t="e">
        <f>E500/D500*100</f>
        <v>#DIV/0!</v>
      </c>
    </row>
    <row r="501" spans="1:6" ht="18" customHeight="1">
      <c r="A501" s="41">
        <v>411</v>
      </c>
      <c r="B501" s="3" t="s">
        <v>82</v>
      </c>
      <c r="C501" s="4">
        <v>0</v>
      </c>
      <c r="D501" s="4">
        <v>0</v>
      </c>
      <c r="E501" s="14">
        <f t="shared" si="54"/>
        <v>0</v>
      </c>
      <c r="F501" s="14" t="e">
        <f>E501/D501*100</f>
        <v>#DIV/0!</v>
      </c>
    </row>
    <row r="502" spans="1:6" ht="15" customHeight="1">
      <c r="A502" s="41">
        <v>4111</v>
      </c>
      <c r="B502" s="3" t="s">
        <v>697</v>
      </c>
      <c r="C502" s="4">
        <v>0</v>
      </c>
      <c r="D502" s="4">
        <v>0</v>
      </c>
      <c r="E502" s="14">
        <v>0</v>
      </c>
      <c r="F502" s="14" t="e">
        <f>E502/D502*100</f>
        <v>#DIV/0!</v>
      </c>
    </row>
    <row r="503" spans="1:6" ht="25.5" customHeight="1">
      <c r="A503" s="230" t="s">
        <v>1089</v>
      </c>
      <c r="B503" s="231"/>
      <c r="C503" s="5">
        <f>C511</f>
        <v>360000</v>
      </c>
      <c r="D503" s="5">
        <f>D511</f>
        <v>360000</v>
      </c>
      <c r="E503" s="136">
        <f>E511</f>
        <v>166555</v>
      </c>
      <c r="F503" s="14">
        <f>E503/D503*100</f>
        <v>46.26527777777778</v>
      </c>
    </row>
    <row r="504" spans="1:6" ht="25.5" customHeight="1">
      <c r="A504" s="228" t="s">
        <v>1090</v>
      </c>
      <c r="B504" s="229"/>
      <c r="C504" s="64">
        <f>SUM(C505:C510)</f>
        <v>360000</v>
      </c>
      <c r="D504" s="64">
        <f>SUM(D505:D510)</f>
        <v>360000</v>
      </c>
      <c r="E504" s="134">
        <f>SUM(E505:E510)</f>
        <v>166555</v>
      </c>
      <c r="F504" s="14">
        <f aca="true" t="shared" si="55" ref="F504:F510">E504/D504*100</f>
        <v>46.26527777777778</v>
      </c>
    </row>
    <row r="505" spans="1:6" ht="18" customHeight="1">
      <c r="A505" s="224" t="s">
        <v>1045</v>
      </c>
      <c r="B505" s="225"/>
      <c r="C505" s="4">
        <v>320000</v>
      </c>
      <c r="D505" s="4">
        <v>320000</v>
      </c>
      <c r="E505" s="14">
        <v>86555</v>
      </c>
      <c r="F505" s="14">
        <f t="shared" si="55"/>
        <v>27.0484375</v>
      </c>
    </row>
    <row r="506" spans="1:6" ht="18" customHeight="1">
      <c r="A506" s="224" t="s">
        <v>1255</v>
      </c>
      <c r="B506" s="225"/>
      <c r="C506" s="4">
        <v>0</v>
      </c>
      <c r="D506" s="4">
        <v>0</v>
      </c>
      <c r="E506" s="14">
        <v>0</v>
      </c>
      <c r="F506" s="14" t="e">
        <f t="shared" si="55"/>
        <v>#DIV/0!</v>
      </c>
    </row>
    <row r="507" spans="1:6" ht="18" customHeight="1">
      <c r="A507" s="224" t="s">
        <v>1259</v>
      </c>
      <c r="B507" s="225"/>
      <c r="C507" s="4">
        <v>0</v>
      </c>
      <c r="D507" s="4">
        <v>0</v>
      </c>
      <c r="E507" s="14">
        <v>0</v>
      </c>
      <c r="F507" s="14" t="e">
        <f t="shared" si="55"/>
        <v>#DIV/0!</v>
      </c>
    </row>
    <row r="508" spans="1:6" ht="18" customHeight="1">
      <c r="A508" s="224" t="s">
        <v>1256</v>
      </c>
      <c r="B508" s="225"/>
      <c r="C508" s="4">
        <v>40000</v>
      </c>
      <c r="D508" s="4">
        <v>40000</v>
      </c>
      <c r="E508" s="14">
        <v>80000</v>
      </c>
      <c r="F508" s="14">
        <f t="shared" si="55"/>
        <v>200</v>
      </c>
    </row>
    <row r="509" spans="1:6" ht="18" customHeight="1">
      <c r="A509" s="224" t="s">
        <v>1257</v>
      </c>
      <c r="B509" s="225"/>
      <c r="C509" s="4">
        <v>0</v>
      </c>
      <c r="D509" s="4">
        <v>0</v>
      </c>
      <c r="E509" s="14">
        <v>0</v>
      </c>
      <c r="F509" s="14" t="e">
        <f t="shared" si="55"/>
        <v>#DIV/0!</v>
      </c>
    </row>
    <row r="510" spans="1:6" ht="18" customHeight="1">
      <c r="A510" s="224" t="s">
        <v>1262</v>
      </c>
      <c r="B510" s="225"/>
      <c r="C510" s="4">
        <v>0</v>
      </c>
      <c r="D510" s="4">
        <v>0</v>
      </c>
      <c r="E510" s="14">
        <v>0</v>
      </c>
      <c r="F510" s="14" t="e">
        <f t="shared" si="55"/>
        <v>#DIV/0!</v>
      </c>
    </row>
    <row r="511" spans="1:6" ht="21" customHeight="1">
      <c r="A511" s="41">
        <v>32</v>
      </c>
      <c r="B511" s="3" t="s">
        <v>274</v>
      </c>
      <c r="C511" s="4">
        <f>C512</f>
        <v>360000</v>
      </c>
      <c r="D511" s="4">
        <f>D512</f>
        <v>360000</v>
      </c>
      <c r="E511" s="14">
        <f>E512</f>
        <v>166555</v>
      </c>
      <c r="F511" s="14">
        <f>E511/D511*100</f>
        <v>46.26527777777778</v>
      </c>
    </row>
    <row r="512" spans="1:6" ht="18" customHeight="1">
      <c r="A512" s="41">
        <v>323</v>
      </c>
      <c r="B512" s="3" t="s">
        <v>0</v>
      </c>
      <c r="C512" s="4">
        <v>360000</v>
      </c>
      <c r="D512" s="4">
        <v>360000</v>
      </c>
      <c r="E512" s="14">
        <f>E513+E514</f>
        <v>166555</v>
      </c>
      <c r="F512" s="14">
        <f>E512/D512*100</f>
        <v>46.26527777777778</v>
      </c>
    </row>
    <row r="513" spans="1:6" ht="15" customHeight="1">
      <c r="A513" s="41" t="s">
        <v>136</v>
      </c>
      <c r="B513" s="3" t="s">
        <v>613</v>
      </c>
      <c r="C513" s="4">
        <v>0</v>
      </c>
      <c r="D513" s="4">
        <v>0</v>
      </c>
      <c r="E513" s="14">
        <v>166555</v>
      </c>
      <c r="F513" s="14" t="e">
        <f>E513/D513*100</f>
        <v>#DIV/0!</v>
      </c>
    </row>
    <row r="514" spans="1:6" ht="15" customHeight="1">
      <c r="A514" s="41" t="s">
        <v>35</v>
      </c>
      <c r="B514" s="3" t="s">
        <v>774</v>
      </c>
      <c r="C514" s="4">
        <v>0</v>
      </c>
      <c r="D514" s="4">
        <v>0</v>
      </c>
      <c r="E514" s="14">
        <v>0</v>
      </c>
      <c r="F514" s="14" t="e">
        <f>E514/D514*100</f>
        <v>#DIV/0!</v>
      </c>
    </row>
    <row r="515" spans="1:6" ht="25.5" customHeight="1">
      <c r="A515" s="238" t="s">
        <v>1091</v>
      </c>
      <c r="B515" s="231"/>
      <c r="C515" s="5">
        <f>C523</f>
        <v>0</v>
      </c>
      <c r="D515" s="5">
        <f>D523</f>
        <v>0</v>
      </c>
      <c r="E515" s="5">
        <f>E523</f>
        <v>0</v>
      </c>
      <c r="F515" s="14" t="e">
        <f aca="true" t="shared" si="56" ref="F515:F525">E515/D515*100</f>
        <v>#DIV/0!</v>
      </c>
    </row>
    <row r="516" spans="1:6" ht="25.5" customHeight="1">
      <c r="A516" s="228" t="s">
        <v>1092</v>
      </c>
      <c r="B516" s="229"/>
      <c r="C516" s="64">
        <f>SUM(C517:C522)</f>
        <v>0</v>
      </c>
      <c r="D516" s="64">
        <f>SUM(D517:D522)</f>
        <v>0</v>
      </c>
      <c r="E516" s="134">
        <f>SUM(E517:E522)</f>
        <v>0</v>
      </c>
      <c r="F516" s="14" t="e">
        <f t="shared" si="56"/>
        <v>#DIV/0!</v>
      </c>
    </row>
    <row r="517" spans="1:6" ht="18" customHeight="1">
      <c r="A517" s="224" t="s">
        <v>1045</v>
      </c>
      <c r="B517" s="225"/>
      <c r="C517" s="4">
        <v>0</v>
      </c>
      <c r="D517" s="4">
        <v>0</v>
      </c>
      <c r="E517" s="14">
        <v>0</v>
      </c>
      <c r="F517" s="14" t="e">
        <f t="shared" si="56"/>
        <v>#DIV/0!</v>
      </c>
    </row>
    <row r="518" spans="1:6" ht="18" customHeight="1">
      <c r="A518" s="224" t="s">
        <v>1255</v>
      </c>
      <c r="B518" s="225"/>
      <c r="C518" s="4">
        <v>0</v>
      </c>
      <c r="D518" s="4">
        <v>0</v>
      </c>
      <c r="E518" s="14">
        <v>0</v>
      </c>
      <c r="F518" s="14" t="e">
        <f t="shared" si="56"/>
        <v>#DIV/0!</v>
      </c>
    </row>
    <row r="519" spans="1:6" ht="18" customHeight="1">
      <c r="A519" s="224" t="s">
        <v>1259</v>
      </c>
      <c r="B519" s="225"/>
      <c r="C519" s="4">
        <v>0</v>
      </c>
      <c r="D519" s="4">
        <v>0</v>
      </c>
      <c r="E519" s="14">
        <v>0</v>
      </c>
      <c r="F519" s="14" t="e">
        <f t="shared" si="56"/>
        <v>#DIV/0!</v>
      </c>
    </row>
    <row r="520" spans="1:6" ht="18" customHeight="1">
      <c r="A520" s="224" t="s">
        <v>1256</v>
      </c>
      <c r="B520" s="225"/>
      <c r="C520" s="4">
        <v>0</v>
      </c>
      <c r="D520" s="4">
        <v>0</v>
      </c>
      <c r="E520" s="14">
        <v>0</v>
      </c>
      <c r="F520" s="14" t="e">
        <f t="shared" si="56"/>
        <v>#DIV/0!</v>
      </c>
    </row>
    <row r="521" spans="1:6" ht="18" customHeight="1">
      <c r="A521" s="224" t="s">
        <v>1257</v>
      </c>
      <c r="B521" s="225"/>
      <c r="C521" s="4">
        <v>0</v>
      </c>
      <c r="D521" s="4">
        <v>0</v>
      </c>
      <c r="E521" s="14">
        <v>0</v>
      </c>
      <c r="F521" s="14" t="e">
        <f t="shared" si="56"/>
        <v>#DIV/0!</v>
      </c>
    </row>
    <row r="522" spans="1:6" ht="18" customHeight="1">
      <c r="A522" s="224" t="s">
        <v>1262</v>
      </c>
      <c r="B522" s="225"/>
      <c r="C522" s="4">
        <v>0</v>
      </c>
      <c r="D522" s="4">
        <v>0</v>
      </c>
      <c r="E522" s="14">
        <v>0</v>
      </c>
      <c r="F522" s="14" t="e">
        <f t="shared" si="56"/>
        <v>#DIV/0!</v>
      </c>
    </row>
    <row r="523" spans="1:6" ht="21" customHeight="1">
      <c r="A523" s="41">
        <v>42</v>
      </c>
      <c r="B523" s="3" t="s">
        <v>614</v>
      </c>
      <c r="C523" s="4">
        <f aca="true" t="shared" si="57" ref="C523:E524">C524</f>
        <v>0</v>
      </c>
      <c r="D523" s="4">
        <f t="shared" si="57"/>
        <v>0</v>
      </c>
      <c r="E523" s="14">
        <f t="shared" si="57"/>
        <v>0</v>
      </c>
      <c r="F523" s="14" t="e">
        <f t="shared" si="56"/>
        <v>#DIV/0!</v>
      </c>
    </row>
    <row r="524" spans="1:6" ht="18" customHeight="1">
      <c r="A524" s="41" t="s">
        <v>170</v>
      </c>
      <c r="B524" s="3" t="s">
        <v>84</v>
      </c>
      <c r="C524" s="4">
        <v>0</v>
      </c>
      <c r="D524" s="4">
        <v>0</v>
      </c>
      <c r="E524" s="14">
        <f t="shared" si="57"/>
        <v>0</v>
      </c>
      <c r="F524" s="14" t="e">
        <f t="shared" si="56"/>
        <v>#DIV/0!</v>
      </c>
    </row>
    <row r="525" spans="1:6" ht="15" customHeight="1">
      <c r="A525" s="41" t="s">
        <v>300</v>
      </c>
      <c r="B525" s="3" t="s">
        <v>950</v>
      </c>
      <c r="C525" s="4">
        <v>0</v>
      </c>
      <c r="D525" s="4">
        <v>0</v>
      </c>
      <c r="E525" s="14">
        <v>0</v>
      </c>
      <c r="F525" s="14" t="e">
        <f t="shared" si="56"/>
        <v>#DIV/0!</v>
      </c>
    </row>
    <row r="526" spans="1:6" ht="30" customHeight="1">
      <c r="A526" s="232" t="s">
        <v>951</v>
      </c>
      <c r="B526" s="233"/>
      <c r="C526" s="63">
        <f>C527</f>
        <v>0</v>
      </c>
      <c r="D526" s="63">
        <f>D527</f>
        <v>0</v>
      </c>
      <c r="E526" s="133">
        <f>E527</f>
        <v>0</v>
      </c>
      <c r="F526" s="14" t="e">
        <f>E526/D526*100</f>
        <v>#DIV/0!</v>
      </c>
    </row>
    <row r="527" spans="1:6" ht="25.5" customHeight="1">
      <c r="A527" s="238" t="s">
        <v>952</v>
      </c>
      <c r="B527" s="231"/>
      <c r="C527" s="5">
        <f>C535</f>
        <v>0</v>
      </c>
      <c r="D527" s="5">
        <f>D535</f>
        <v>0</v>
      </c>
      <c r="E527" s="136">
        <f>E535</f>
        <v>0</v>
      </c>
      <c r="F527" s="14" t="e">
        <f aca="true" t="shared" si="58" ref="F527:F693">E527/D527*100</f>
        <v>#DIV/0!</v>
      </c>
    </row>
    <row r="528" spans="1:6" ht="25.5" customHeight="1">
      <c r="A528" s="228" t="s">
        <v>1093</v>
      </c>
      <c r="B528" s="229"/>
      <c r="C528" s="64">
        <f>SUM(C529:C534)</f>
        <v>0</v>
      </c>
      <c r="D528" s="64">
        <f>SUM(D529:D534)</f>
        <v>0</v>
      </c>
      <c r="E528" s="134">
        <f>SUM(E529:E534)</f>
        <v>0</v>
      </c>
      <c r="F528" s="14" t="e">
        <f t="shared" si="58"/>
        <v>#DIV/0!</v>
      </c>
    </row>
    <row r="529" spans="1:6" ht="18" customHeight="1">
      <c r="A529" s="224" t="s">
        <v>1045</v>
      </c>
      <c r="B529" s="225"/>
      <c r="C529" s="4">
        <v>0</v>
      </c>
      <c r="D529" s="4">
        <v>0</v>
      </c>
      <c r="E529" s="14">
        <v>0</v>
      </c>
      <c r="F529" s="14" t="e">
        <f t="shared" si="58"/>
        <v>#DIV/0!</v>
      </c>
    </row>
    <row r="530" spans="1:6" ht="18" customHeight="1">
      <c r="A530" s="224" t="s">
        <v>1255</v>
      </c>
      <c r="B530" s="225"/>
      <c r="C530" s="4">
        <v>0</v>
      </c>
      <c r="D530" s="4">
        <v>0</v>
      </c>
      <c r="E530" s="14">
        <v>0</v>
      </c>
      <c r="F530" s="14" t="e">
        <f t="shared" si="58"/>
        <v>#DIV/0!</v>
      </c>
    </row>
    <row r="531" spans="1:6" ht="18" customHeight="1">
      <c r="A531" s="224" t="s">
        <v>1259</v>
      </c>
      <c r="B531" s="225"/>
      <c r="C531" s="4">
        <v>0</v>
      </c>
      <c r="D531" s="4">
        <v>0</v>
      </c>
      <c r="E531" s="14">
        <v>0</v>
      </c>
      <c r="F531" s="14" t="e">
        <f t="shared" si="58"/>
        <v>#DIV/0!</v>
      </c>
    </row>
    <row r="532" spans="1:6" ht="18" customHeight="1">
      <c r="A532" s="224" t="s">
        <v>1256</v>
      </c>
      <c r="B532" s="225"/>
      <c r="C532" s="4">
        <v>0</v>
      </c>
      <c r="D532" s="4">
        <v>0</v>
      </c>
      <c r="E532" s="14">
        <v>0</v>
      </c>
      <c r="F532" s="14" t="e">
        <f t="shared" si="58"/>
        <v>#DIV/0!</v>
      </c>
    </row>
    <row r="533" spans="1:6" ht="18" customHeight="1">
      <c r="A533" s="224" t="s">
        <v>1257</v>
      </c>
      <c r="B533" s="225"/>
      <c r="C533" s="4">
        <v>0</v>
      </c>
      <c r="D533" s="4">
        <v>0</v>
      </c>
      <c r="E533" s="14">
        <v>0</v>
      </c>
      <c r="F533" s="14" t="e">
        <f t="shared" si="58"/>
        <v>#DIV/0!</v>
      </c>
    </row>
    <row r="534" spans="1:6" ht="18" customHeight="1">
      <c r="A534" s="224" t="s">
        <v>1262</v>
      </c>
      <c r="B534" s="225"/>
      <c r="C534" s="4">
        <v>0</v>
      </c>
      <c r="D534" s="4">
        <v>0</v>
      </c>
      <c r="E534" s="14">
        <v>0</v>
      </c>
      <c r="F534" s="14" t="e">
        <f t="shared" si="58"/>
        <v>#DIV/0!</v>
      </c>
    </row>
    <row r="535" spans="1:6" ht="21" customHeight="1">
      <c r="A535" s="41">
        <v>38</v>
      </c>
      <c r="B535" s="3" t="s">
        <v>560</v>
      </c>
      <c r="C535" s="4">
        <f>C536</f>
        <v>0</v>
      </c>
      <c r="D535" s="4">
        <f>D536</f>
        <v>0</v>
      </c>
      <c r="E535" s="14">
        <f>E536</f>
        <v>0</v>
      </c>
      <c r="F535" s="14" t="e">
        <f t="shared" si="58"/>
        <v>#DIV/0!</v>
      </c>
    </row>
    <row r="536" spans="1:6" ht="18" customHeight="1">
      <c r="A536" s="41">
        <v>386</v>
      </c>
      <c r="B536" s="3" t="s">
        <v>85</v>
      </c>
      <c r="C536" s="4">
        <v>0</v>
      </c>
      <c r="D536" s="4">
        <v>0</v>
      </c>
      <c r="E536" s="14">
        <f>E537</f>
        <v>0</v>
      </c>
      <c r="F536" s="14" t="e">
        <f t="shared" si="58"/>
        <v>#DIV/0!</v>
      </c>
    </row>
    <row r="537" spans="1:6" ht="15" customHeight="1">
      <c r="A537" s="41">
        <v>3861</v>
      </c>
      <c r="B537" s="3" t="s">
        <v>88</v>
      </c>
      <c r="C537" s="4">
        <v>0</v>
      </c>
      <c r="D537" s="4">
        <v>0</v>
      </c>
      <c r="E537" s="14">
        <v>0</v>
      </c>
      <c r="F537" s="14" t="e">
        <f t="shared" si="58"/>
        <v>#DIV/0!</v>
      </c>
    </row>
    <row r="538" spans="1:6" ht="30" customHeight="1">
      <c r="A538" s="232" t="s">
        <v>953</v>
      </c>
      <c r="B538" s="233"/>
      <c r="C538" s="63">
        <f>C539+C553+C564</f>
        <v>3775550</v>
      </c>
      <c r="D538" s="63">
        <f>D539+D553+D564</f>
        <v>3775550</v>
      </c>
      <c r="E538" s="133">
        <f>E539+E553+E564</f>
        <v>540025.7</v>
      </c>
      <c r="F538" s="14">
        <f t="shared" si="58"/>
        <v>14.303232641601884</v>
      </c>
    </row>
    <row r="539" spans="1:6" ht="25.5" customHeight="1">
      <c r="A539" s="230" t="s">
        <v>954</v>
      </c>
      <c r="B539" s="231"/>
      <c r="C539" s="5">
        <f>C547</f>
        <v>800000</v>
      </c>
      <c r="D539" s="5">
        <f>D547</f>
        <v>800000</v>
      </c>
      <c r="E539" s="136">
        <f>E547</f>
        <v>400274.14</v>
      </c>
      <c r="F539" s="14">
        <f t="shared" si="58"/>
        <v>50.034267500000006</v>
      </c>
    </row>
    <row r="540" spans="1:6" ht="25.5" customHeight="1">
      <c r="A540" s="228" t="s">
        <v>1094</v>
      </c>
      <c r="B540" s="229"/>
      <c r="C540" s="64">
        <f>SUM(C541:C546)</f>
        <v>800000</v>
      </c>
      <c r="D540" s="64">
        <f>SUM(D541:D546)</f>
        <v>800000</v>
      </c>
      <c r="E540" s="134">
        <f>SUM(E541:E546)</f>
        <v>400274.14</v>
      </c>
      <c r="F540" s="14">
        <f t="shared" si="58"/>
        <v>50.034267500000006</v>
      </c>
    </row>
    <row r="541" spans="1:6" ht="18" customHeight="1">
      <c r="A541" s="224" t="s">
        <v>1045</v>
      </c>
      <c r="B541" s="225"/>
      <c r="C541" s="4">
        <v>0</v>
      </c>
      <c r="D541" s="4">
        <v>0</v>
      </c>
      <c r="E541" s="14">
        <v>0</v>
      </c>
      <c r="F541" s="14" t="e">
        <f t="shared" si="58"/>
        <v>#DIV/0!</v>
      </c>
    </row>
    <row r="542" spans="1:6" ht="18" customHeight="1">
      <c r="A542" s="224" t="s">
        <v>1255</v>
      </c>
      <c r="B542" s="225"/>
      <c r="C542" s="4">
        <v>0</v>
      </c>
      <c r="D542" s="4">
        <v>0</v>
      </c>
      <c r="E542" s="14">
        <v>0</v>
      </c>
      <c r="F542" s="14" t="e">
        <f t="shared" si="58"/>
        <v>#DIV/0!</v>
      </c>
    </row>
    <row r="543" spans="1:6" ht="18" customHeight="1">
      <c r="A543" s="224" t="s">
        <v>1259</v>
      </c>
      <c r="B543" s="225"/>
      <c r="C543" s="4">
        <v>800000</v>
      </c>
      <c r="D543" s="4">
        <v>800000</v>
      </c>
      <c r="E543" s="14">
        <v>400274.14</v>
      </c>
      <c r="F543" s="14">
        <f t="shared" si="58"/>
        <v>50.034267500000006</v>
      </c>
    </row>
    <row r="544" spans="1:6" ht="18" customHeight="1">
      <c r="A544" s="224" t="s">
        <v>1256</v>
      </c>
      <c r="B544" s="225"/>
      <c r="C544" s="4">
        <v>0</v>
      </c>
      <c r="D544" s="4">
        <v>0</v>
      </c>
      <c r="E544" s="14">
        <v>0</v>
      </c>
      <c r="F544" s="14" t="e">
        <f t="shared" si="58"/>
        <v>#DIV/0!</v>
      </c>
    </row>
    <row r="545" spans="1:6" ht="18" customHeight="1">
      <c r="A545" s="224" t="s">
        <v>1257</v>
      </c>
      <c r="B545" s="225"/>
      <c r="C545" s="4">
        <v>0</v>
      </c>
      <c r="D545" s="4">
        <v>0</v>
      </c>
      <c r="E545" s="14">
        <v>0</v>
      </c>
      <c r="F545" s="14" t="e">
        <f t="shared" si="58"/>
        <v>#DIV/0!</v>
      </c>
    </row>
    <row r="546" spans="1:6" ht="18" customHeight="1">
      <c r="A546" s="224" t="s">
        <v>1262</v>
      </c>
      <c r="B546" s="225"/>
      <c r="C546" s="4">
        <v>0</v>
      </c>
      <c r="D546" s="4">
        <v>0</v>
      </c>
      <c r="E546" s="14">
        <v>0</v>
      </c>
      <c r="F546" s="14" t="e">
        <f t="shared" si="58"/>
        <v>#DIV/0!</v>
      </c>
    </row>
    <row r="547" spans="1:6" ht="21" customHeight="1">
      <c r="A547" s="41">
        <v>32</v>
      </c>
      <c r="B547" s="3" t="s">
        <v>63</v>
      </c>
      <c r="C547" s="4">
        <f>C548+C551</f>
        <v>800000</v>
      </c>
      <c r="D547" s="4">
        <f>D548+D551</f>
        <v>800000</v>
      </c>
      <c r="E547" s="14">
        <f>E548+E551</f>
        <v>400274.14</v>
      </c>
      <c r="F547" s="14">
        <f t="shared" si="58"/>
        <v>50.034267500000006</v>
      </c>
    </row>
    <row r="548" spans="1:6" ht="18" customHeight="1">
      <c r="A548" s="41">
        <v>322</v>
      </c>
      <c r="B548" s="3" t="s">
        <v>19</v>
      </c>
      <c r="C548" s="4">
        <v>315000</v>
      </c>
      <c r="D548" s="4">
        <v>315000</v>
      </c>
      <c r="E548" s="14">
        <f>SUM(E549:E550)</f>
        <v>166461.64</v>
      </c>
      <c r="F548" s="14">
        <f t="shared" si="58"/>
        <v>52.84496507936508</v>
      </c>
    </row>
    <row r="549" spans="1:6" ht="15" customHeight="1">
      <c r="A549" s="41">
        <v>3223</v>
      </c>
      <c r="B549" s="3" t="s">
        <v>133</v>
      </c>
      <c r="C549" s="4">
        <v>0</v>
      </c>
      <c r="D549" s="4">
        <v>0</v>
      </c>
      <c r="E549" s="14">
        <v>166461.64</v>
      </c>
      <c r="F549" s="14" t="e">
        <f t="shared" si="58"/>
        <v>#DIV/0!</v>
      </c>
    </row>
    <row r="550" spans="1:6" ht="15" customHeight="1">
      <c r="A550" s="41">
        <v>3224</v>
      </c>
      <c r="B550" s="3" t="s">
        <v>89</v>
      </c>
      <c r="C550" s="4">
        <v>0</v>
      </c>
      <c r="D550" s="4">
        <v>0</v>
      </c>
      <c r="E550" s="14">
        <v>0</v>
      </c>
      <c r="F550" s="14" t="e">
        <f t="shared" si="58"/>
        <v>#DIV/0!</v>
      </c>
    </row>
    <row r="551" spans="1:6" ht="18" customHeight="1">
      <c r="A551" s="41">
        <v>323</v>
      </c>
      <c r="B551" s="3" t="s">
        <v>72</v>
      </c>
      <c r="C551" s="4">
        <v>485000</v>
      </c>
      <c r="D551" s="4">
        <v>485000</v>
      </c>
      <c r="E551" s="14">
        <f>E552</f>
        <v>233812.5</v>
      </c>
      <c r="F551" s="14">
        <f t="shared" si="58"/>
        <v>48.20876288659794</v>
      </c>
    </row>
    <row r="552" spans="1:6" ht="15" customHeight="1">
      <c r="A552" s="41">
        <v>3232</v>
      </c>
      <c r="B552" s="3" t="s">
        <v>73</v>
      </c>
      <c r="C552" s="4">
        <v>0</v>
      </c>
      <c r="D552" s="4">
        <v>0</v>
      </c>
      <c r="E552" s="14">
        <v>233812.5</v>
      </c>
      <c r="F552" s="14" t="e">
        <f t="shared" si="58"/>
        <v>#DIV/0!</v>
      </c>
    </row>
    <row r="553" spans="1:6" ht="25.5" customHeight="1">
      <c r="A553" s="230" t="s">
        <v>1283</v>
      </c>
      <c r="B553" s="231"/>
      <c r="C553" s="5">
        <f>C561</f>
        <v>270000</v>
      </c>
      <c r="D553" s="5">
        <f>D561</f>
        <v>270000</v>
      </c>
      <c r="E553" s="136">
        <f>E561</f>
        <v>139751.56</v>
      </c>
      <c r="F553" s="14">
        <f t="shared" si="58"/>
        <v>51.75983703703704</v>
      </c>
    </row>
    <row r="554" spans="1:6" ht="25.5" customHeight="1">
      <c r="A554" s="228" t="s">
        <v>1095</v>
      </c>
      <c r="B554" s="229"/>
      <c r="C554" s="64">
        <f>SUM(C555:C560)</f>
        <v>270000</v>
      </c>
      <c r="D554" s="64">
        <f>SUM(D555:D560)</f>
        <v>270000</v>
      </c>
      <c r="E554" s="134">
        <f>SUM(E555:E560)</f>
        <v>139751.56</v>
      </c>
      <c r="F554" s="14">
        <f t="shared" si="58"/>
        <v>51.75983703703704</v>
      </c>
    </row>
    <row r="555" spans="1:6" ht="18" customHeight="1">
      <c r="A555" s="224" t="s">
        <v>1045</v>
      </c>
      <c r="B555" s="225"/>
      <c r="C555" s="4">
        <v>0</v>
      </c>
      <c r="D555" s="4">
        <v>0</v>
      </c>
      <c r="E555" s="14">
        <v>0</v>
      </c>
      <c r="F555" s="14" t="e">
        <f t="shared" si="58"/>
        <v>#DIV/0!</v>
      </c>
    </row>
    <row r="556" spans="1:6" ht="18" customHeight="1">
      <c r="A556" s="224" t="s">
        <v>1255</v>
      </c>
      <c r="B556" s="225"/>
      <c r="C556" s="4">
        <v>0</v>
      </c>
      <c r="D556" s="4">
        <v>0</v>
      </c>
      <c r="E556" s="14">
        <v>0</v>
      </c>
      <c r="F556" s="14" t="e">
        <f t="shared" si="58"/>
        <v>#DIV/0!</v>
      </c>
    </row>
    <row r="557" spans="1:6" ht="18" customHeight="1">
      <c r="A557" s="224" t="s">
        <v>1259</v>
      </c>
      <c r="B557" s="225"/>
      <c r="C557" s="4">
        <v>270000</v>
      </c>
      <c r="D557" s="4">
        <v>270000</v>
      </c>
      <c r="E557" s="14">
        <v>139751.56</v>
      </c>
      <c r="F557" s="14">
        <f t="shared" si="58"/>
        <v>51.75983703703704</v>
      </c>
    </row>
    <row r="558" spans="1:6" ht="18" customHeight="1">
      <c r="A558" s="224" t="s">
        <v>1256</v>
      </c>
      <c r="B558" s="225"/>
      <c r="C558" s="4">
        <v>0</v>
      </c>
      <c r="D558" s="4">
        <v>0</v>
      </c>
      <c r="E558" s="14">
        <v>0</v>
      </c>
      <c r="F558" s="14" t="e">
        <f t="shared" si="58"/>
        <v>#DIV/0!</v>
      </c>
    </row>
    <row r="559" spans="1:6" ht="18" customHeight="1">
      <c r="A559" s="224" t="s">
        <v>1257</v>
      </c>
      <c r="B559" s="225"/>
      <c r="C559" s="4">
        <v>0</v>
      </c>
      <c r="D559" s="4">
        <v>0</v>
      </c>
      <c r="E559" s="14">
        <v>0</v>
      </c>
      <c r="F559" s="14" t="e">
        <f t="shared" si="58"/>
        <v>#DIV/0!</v>
      </c>
    </row>
    <row r="560" spans="1:6" ht="18" customHeight="1">
      <c r="A560" s="224" t="s">
        <v>1262</v>
      </c>
      <c r="B560" s="225"/>
      <c r="C560" s="4">
        <v>0</v>
      </c>
      <c r="D560" s="4">
        <v>0</v>
      </c>
      <c r="E560" s="14">
        <v>0</v>
      </c>
      <c r="F560" s="14" t="e">
        <f t="shared" si="58"/>
        <v>#DIV/0!</v>
      </c>
    </row>
    <row r="561" spans="1:6" ht="21" customHeight="1">
      <c r="A561" s="41">
        <v>42</v>
      </c>
      <c r="B561" s="3" t="s">
        <v>614</v>
      </c>
      <c r="C561" s="4">
        <f aca="true" t="shared" si="59" ref="C561:E562">C562</f>
        <v>270000</v>
      </c>
      <c r="D561" s="4">
        <f t="shared" si="59"/>
        <v>270000</v>
      </c>
      <c r="E561" s="14">
        <f t="shared" si="59"/>
        <v>139751.56</v>
      </c>
      <c r="F561" s="14">
        <f t="shared" si="58"/>
        <v>51.75983703703704</v>
      </c>
    </row>
    <row r="562" spans="1:6" ht="18" customHeight="1">
      <c r="A562" s="41" t="s">
        <v>170</v>
      </c>
      <c r="B562" s="3" t="s">
        <v>84</v>
      </c>
      <c r="C562" s="4">
        <v>270000</v>
      </c>
      <c r="D562" s="4">
        <v>270000</v>
      </c>
      <c r="E562" s="14">
        <f t="shared" si="59"/>
        <v>139751.56</v>
      </c>
      <c r="F562" s="14">
        <f t="shared" si="58"/>
        <v>51.75983703703704</v>
      </c>
    </row>
    <row r="563" spans="1:6" ht="15" customHeight="1">
      <c r="A563" s="41" t="s">
        <v>300</v>
      </c>
      <c r="B563" s="3" t="s">
        <v>615</v>
      </c>
      <c r="C563" s="4">
        <v>0</v>
      </c>
      <c r="D563" s="4">
        <v>0</v>
      </c>
      <c r="E563" s="14">
        <v>139751.56</v>
      </c>
      <c r="F563" s="14" t="e">
        <f t="shared" si="58"/>
        <v>#DIV/0!</v>
      </c>
    </row>
    <row r="564" spans="1:6" ht="25.5" customHeight="1">
      <c r="A564" s="230" t="s">
        <v>1284</v>
      </c>
      <c r="B564" s="231"/>
      <c r="C564" s="5">
        <f>C573</f>
        <v>2705550</v>
      </c>
      <c r="D564" s="5">
        <f>D573</f>
        <v>2705550</v>
      </c>
      <c r="E564" s="136">
        <f>E573</f>
        <v>0</v>
      </c>
      <c r="F564" s="14">
        <f aca="true" t="shared" si="60" ref="F564:F575">E564/D564*100</f>
        <v>0</v>
      </c>
    </row>
    <row r="565" spans="1:6" ht="25.5" customHeight="1">
      <c r="A565" s="228" t="s">
        <v>1285</v>
      </c>
      <c r="B565" s="229"/>
      <c r="C565" s="64">
        <f>SUM(C566:C572)</f>
        <v>2705550</v>
      </c>
      <c r="D565" s="64">
        <f>SUM(D566:D572)</f>
        <v>2705550</v>
      </c>
      <c r="E565" s="134">
        <f>SUM(E566:E572)</f>
        <v>0</v>
      </c>
      <c r="F565" s="14">
        <f t="shared" si="60"/>
        <v>0</v>
      </c>
    </row>
    <row r="566" spans="1:6" ht="18" customHeight="1">
      <c r="A566" s="224" t="s">
        <v>1045</v>
      </c>
      <c r="B566" s="225"/>
      <c r="C566" s="4">
        <v>0</v>
      </c>
      <c r="D566" s="4">
        <v>0</v>
      </c>
      <c r="E566" s="14">
        <v>0</v>
      </c>
      <c r="F566" s="14" t="e">
        <f t="shared" si="60"/>
        <v>#DIV/0!</v>
      </c>
    </row>
    <row r="567" spans="1:6" ht="18" customHeight="1">
      <c r="A567" s="224" t="s">
        <v>1255</v>
      </c>
      <c r="B567" s="225"/>
      <c r="C567" s="4">
        <v>0</v>
      </c>
      <c r="D567" s="4">
        <v>0</v>
      </c>
      <c r="E567" s="14">
        <v>0</v>
      </c>
      <c r="F567" s="14" t="e">
        <f t="shared" si="60"/>
        <v>#DIV/0!</v>
      </c>
    </row>
    <row r="568" spans="1:6" ht="18" customHeight="1">
      <c r="A568" s="224" t="s">
        <v>1259</v>
      </c>
      <c r="B568" s="225"/>
      <c r="C568" s="4">
        <v>0</v>
      </c>
      <c r="D568" s="4">
        <v>0</v>
      </c>
      <c r="E568" s="14">
        <v>0</v>
      </c>
      <c r="F568" s="14" t="e">
        <f t="shared" si="60"/>
        <v>#DIV/0!</v>
      </c>
    </row>
    <row r="569" spans="1:6" ht="18" customHeight="1">
      <c r="A569" s="224" t="s">
        <v>1256</v>
      </c>
      <c r="B569" s="225"/>
      <c r="C569" s="4">
        <v>0</v>
      </c>
      <c r="D569" s="4">
        <v>0</v>
      </c>
      <c r="E569" s="14">
        <v>0</v>
      </c>
      <c r="F569" s="14" t="e">
        <f t="shared" si="60"/>
        <v>#DIV/0!</v>
      </c>
    </row>
    <row r="570" spans="1:6" ht="18" customHeight="1">
      <c r="A570" s="224" t="s">
        <v>1257</v>
      </c>
      <c r="B570" s="225"/>
      <c r="C570" s="4">
        <v>0</v>
      </c>
      <c r="D570" s="4">
        <v>0</v>
      </c>
      <c r="E570" s="14">
        <v>0</v>
      </c>
      <c r="F570" s="14" t="e">
        <f t="shared" si="60"/>
        <v>#DIV/0!</v>
      </c>
    </row>
    <row r="571" spans="1:6" ht="18" customHeight="1">
      <c r="A571" s="224" t="s">
        <v>1262</v>
      </c>
      <c r="B571" s="225"/>
      <c r="C571" s="4">
        <v>0</v>
      </c>
      <c r="D571" s="4">
        <v>0</v>
      </c>
      <c r="E571" s="14">
        <v>0</v>
      </c>
      <c r="F571" s="14" t="e">
        <f t="shared" si="60"/>
        <v>#DIV/0!</v>
      </c>
    </row>
    <row r="572" spans="1:6" ht="18" customHeight="1">
      <c r="A572" s="224" t="s">
        <v>1286</v>
      </c>
      <c r="B572" s="225"/>
      <c r="C572" s="4">
        <v>2705550</v>
      </c>
      <c r="D572" s="4">
        <v>2705550</v>
      </c>
      <c r="E572" s="14">
        <v>0</v>
      </c>
      <c r="F572" s="14">
        <f>E572/D572*100</f>
        <v>0</v>
      </c>
    </row>
    <row r="573" spans="1:6" ht="21" customHeight="1">
      <c r="A573" s="41">
        <v>42</v>
      </c>
      <c r="B573" s="3" t="s">
        <v>614</v>
      </c>
      <c r="C573" s="4">
        <f aca="true" t="shared" si="61" ref="C573:E574">C574</f>
        <v>2705550</v>
      </c>
      <c r="D573" s="4">
        <f t="shared" si="61"/>
        <v>2705550</v>
      </c>
      <c r="E573" s="14">
        <f t="shared" si="61"/>
        <v>0</v>
      </c>
      <c r="F573" s="14">
        <f t="shared" si="60"/>
        <v>0</v>
      </c>
    </row>
    <row r="574" spans="1:6" ht="18" customHeight="1">
      <c r="A574" s="41" t="s">
        <v>170</v>
      </c>
      <c r="B574" s="3" t="s">
        <v>84</v>
      </c>
      <c r="C574" s="4">
        <v>2705550</v>
      </c>
      <c r="D574" s="4">
        <v>2705550</v>
      </c>
      <c r="E574" s="14">
        <f t="shared" si="61"/>
        <v>0</v>
      </c>
      <c r="F574" s="14">
        <f t="shared" si="60"/>
        <v>0</v>
      </c>
    </row>
    <row r="575" spans="1:6" ht="15" customHeight="1">
      <c r="A575" s="41" t="s">
        <v>300</v>
      </c>
      <c r="B575" s="3" t="s">
        <v>615</v>
      </c>
      <c r="C575" s="4">
        <v>0</v>
      </c>
      <c r="D575" s="4">
        <v>0</v>
      </c>
      <c r="E575" s="14">
        <v>0</v>
      </c>
      <c r="F575" s="14" t="e">
        <f t="shared" si="60"/>
        <v>#DIV/0!</v>
      </c>
    </row>
    <row r="576" spans="1:6" ht="30" customHeight="1">
      <c r="A576" s="232" t="s">
        <v>1287</v>
      </c>
      <c r="B576" s="233"/>
      <c r="C576" s="63">
        <f>C577+C594+C598+C609+C620</f>
        <v>4915000</v>
      </c>
      <c r="D576" s="63">
        <f>D577+D594+D598+D609+D620</f>
        <v>4915000</v>
      </c>
      <c r="E576" s="133">
        <f>E577+E594+E598+E609+E620</f>
        <v>1274944.3599999999</v>
      </c>
      <c r="F576" s="14">
        <f t="shared" si="58"/>
        <v>25.93986490335707</v>
      </c>
    </row>
    <row r="577" spans="1:6" ht="25.5" customHeight="1">
      <c r="A577" s="234" t="s">
        <v>955</v>
      </c>
      <c r="B577" s="235"/>
      <c r="C577" s="5">
        <f>C585</f>
        <v>2620000</v>
      </c>
      <c r="D577" s="5">
        <f>D585</f>
        <v>2620000</v>
      </c>
      <c r="E577" s="136">
        <f>E585</f>
        <v>1255194.3599999999</v>
      </c>
      <c r="F577" s="14">
        <f t="shared" si="58"/>
        <v>47.90818167938931</v>
      </c>
    </row>
    <row r="578" spans="1:6" ht="25.5" customHeight="1">
      <c r="A578" s="228" t="s">
        <v>1096</v>
      </c>
      <c r="B578" s="229"/>
      <c r="C578" s="64">
        <f>SUM(C579:C584)</f>
        <v>2620000</v>
      </c>
      <c r="D578" s="64">
        <f>SUM(D579:D584)</f>
        <v>2620000</v>
      </c>
      <c r="E578" s="134">
        <f>SUM(E579:E584)</f>
        <v>1255194.36</v>
      </c>
      <c r="F578" s="14">
        <f aca="true" t="shared" si="62" ref="F578:F584">E578/D578*100</f>
        <v>47.908181679389315</v>
      </c>
    </row>
    <row r="579" spans="1:6" ht="18" customHeight="1">
      <c r="A579" s="224" t="s">
        <v>1045</v>
      </c>
      <c r="B579" s="225"/>
      <c r="C579" s="4">
        <v>950000</v>
      </c>
      <c r="D579" s="4">
        <v>950000</v>
      </c>
      <c r="E579" s="14">
        <v>556519.03</v>
      </c>
      <c r="F579" s="14">
        <f t="shared" si="62"/>
        <v>58.58095052631579</v>
      </c>
    </row>
    <row r="580" spans="1:6" ht="18" customHeight="1">
      <c r="A580" s="224" t="s">
        <v>1255</v>
      </c>
      <c r="B580" s="225"/>
      <c r="C580" s="4">
        <v>0</v>
      </c>
      <c r="D580" s="4">
        <v>0</v>
      </c>
      <c r="E580" s="14">
        <v>600000</v>
      </c>
      <c r="F580" s="14" t="e">
        <f t="shared" si="62"/>
        <v>#DIV/0!</v>
      </c>
    </row>
    <row r="581" spans="1:6" ht="18" customHeight="1">
      <c r="A581" s="224" t="s">
        <v>1259</v>
      </c>
      <c r="B581" s="225"/>
      <c r="C581" s="4">
        <v>1670000</v>
      </c>
      <c r="D581" s="4">
        <v>1670000</v>
      </c>
      <c r="E581" s="14">
        <v>98675.33</v>
      </c>
      <c r="F581" s="14">
        <f t="shared" si="62"/>
        <v>5.9087023952095805</v>
      </c>
    </row>
    <row r="582" spans="1:6" ht="18" customHeight="1">
      <c r="A582" s="224" t="s">
        <v>1256</v>
      </c>
      <c r="B582" s="225"/>
      <c r="C582" s="4">
        <v>0</v>
      </c>
      <c r="D582" s="4">
        <v>0</v>
      </c>
      <c r="E582" s="14">
        <v>0</v>
      </c>
      <c r="F582" s="14" t="e">
        <f t="shared" si="62"/>
        <v>#DIV/0!</v>
      </c>
    </row>
    <row r="583" spans="1:6" ht="18" customHeight="1">
      <c r="A583" s="224" t="s">
        <v>1257</v>
      </c>
      <c r="B583" s="225"/>
      <c r="C583" s="4">
        <v>0</v>
      </c>
      <c r="D583" s="4">
        <v>0</v>
      </c>
      <c r="E583" s="14">
        <v>0</v>
      </c>
      <c r="F583" s="14" t="e">
        <f t="shared" si="62"/>
        <v>#DIV/0!</v>
      </c>
    </row>
    <row r="584" spans="1:6" ht="18" customHeight="1">
      <c r="A584" s="224" t="s">
        <v>1262</v>
      </c>
      <c r="B584" s="225"/>
      <c r="C584" s="4">
        <v>0</v>
      </c>
      <c r="D584" s="4">
        <v>0</v>
      </c>
      <c r="E584" s="14">
        <v>0</v>
      </c>
      <c r="F584" s="14" t="e">
        <f t="shared" si="62"/>
        <v>#DIV/0!</v>
      </c>
    </row>
    <row r="585" spans="1:6" ht="21" customHeight="1">
      <c r="A585" s="41">
        <v>32</v>
      </c>
      <c r="B585" s="3" t="s">
        <v>63</v>
      </c>
      <c r="C585" s="4">
        <f>SUM(C586+C589)</f>
        <v>2620000</v>
      </c>
      <c r="D585" s="4">
        <f>SUM(D586+D589)</f>
        <v>2620000</v>
      </c>
      <c r="E585" s="14">
        <f>SUM(E586+E589)</f>
        <v>1255194.3599999999</v>
      </c>
      <c r="F585" s="14">
        <f t="shared" si="58"/>
        <v>47.90818167938931</v>
      </c>
    </row>
    <row r="586" spans="1:6" ht="18" customHeight="1">
      <c r="A586" s="41">
        <v>322</v>
      </c>
      <c r="B586" s="3" t="s">
        <v>70</v>
      </c>
      <c r="C586" s="4">
        <v>100000</v>
      </c>
      <c r="D586" s="4">
        <v>100000</v>
      </c>
      <c r="E586" s="14">
        <f>E587+E588</f>
        <v>85978.75</v>
      </c>
      <c r="F586" s="14">
        <f t="shared" si="58"/>
        <v>85.97875</v>
      </c>
    </row>
    <row r="587" spans="1:6" ht="15" customHeight="1">
      <c r="A587" s="41" t="s">
        <v>275</v>
      </c>
      <c r="B587" s="3" t="s">
        <v>616</v>
      </c>
      <c r="C587" s="4">
        <v>0</v>
      </c>
      <c r="D587" s="4">
        <v>0</v>
      </c>
      <c r="E587" s="14">
        <v>53725.99</v>
      </c>
      <c r="F587" s="14" t="e">
        <f t="shared" si="58"/>
        <v>#DIV/0!</v>
      </c>
    </row>
    <row r="588" spans="1:6" ht="15" customHeight="1">
      <c r="A588" s="41">
        <v>3224</v>
      </c>
      <c r="B588" s="3" t="s">
        <v>90</v>
      </c>
      <c r="C588" s="4">
        <v>0</v>
      </c>
      <c r="D588" s="4">
        <v>0</v>
      </c>
      <c r="E588" s="14">
        <v>32252.76</v>
      </c>
      <c r="F588" s="14" t="e">
        <f>E588/D588*100</f>
        <v>#DIV/0!</v>
      </c>
    </row>
    <row r="589" spans="1:6" ht="18" customHeight="1">
      <c r="A589" s="41">
        <v>323</v>
      </c>
      <c r="B589" s="3" t="s">
        <v>0</v>
      </c>
      <c r="C589" s="4">
        <v>2520000</v>
      </c>
      <c r="D589" s="4">
        <v>2520000</v>
      </c>
      <c r="E589" s="14">
        <f>SUM(E590:E593)</f>
        <v>1169215.6099999999</v>
      </c>
      <c r="F589" s="14">
        <f t="shared" si="58"/>
        <v>46.39744484126984</v>
      </c>
    </row>
    <row r="590" spans="1:6" ht="15" customHeight="1">
      <c r="A590" s="41">
        <v>3232</v>
      </c>
      <c r="B590" s="3" t="s">
        <v>91</v>
      </c>
      <c r="C590" s="4">
        <v>0</v>
      </c>
      <c r="D590" s="4">
        <v>0</v>
      </c>
      <c r="E590" s="14">
        <v>624565.61</v>
      </c>
      <c r="F590" s="14" t="e">
        <f t="shared" si="58"/>
        <v>#DIV/0!</v>
      </c>
    </row>
    <row r="591" spans="1:6" ht="15" customHeight="1">
      <c r="A591" s="41">
        <v>3234</v>
      </c>
      <c r="B591" s="3" t="s">
        <v>92</v>
      </c>
      <c r="C591" s="4">
        <v>0</v>
      </c>
      <c r="D591" s="4">
        <v>0</v>
      </c>
      <c r="E591" s="14">
        <v>93500</v>
      </c>
      <c r="F591" s="14" t="e">
        <f t="shared" si="58"/>
        <v>#DIV/0!</v>
      </c>
    </row>
    <row r="592" spans="1:6" ht="15" customHeight="1">
      <c r="A592" s="41" t="s">
        <v>96</v>
      </c>
      <c r="B592" s="3" t="s">
        <v>97</v>
      </c>
      <c r="C592" s="4">
        <v>0</v>
      </c>
      <c r="D592" s="4">
        <v>0</v>
      </c>
      <c r="E592" s="14">
        <v>31600</v>
      </c>
      <c r="F592" s="14" t="e">
        <f t="shared" si="58"/>
        <v>#DIV/0!</v>
      </c>
    </row>
    <row r="593" spans="1:6" ht="15" customHeight="1">
      <c r="A593" s="41" t="s">
        <v>341</v>
      </c>
      <c r="B593" s="3" t="s">
        <v>617</v>
      </c>
      <c r="C593" s="4">
        <v>0</v>
      </c>
      <c r="D593" s="4">
        <v>0</v>
      </c>
      <c r="E593" s="14">
        <v>419550</v>
      </c>
      <c r="F593" s="14" t="e">
        <f t="shared" si="58"/>
        <v>#DIV/0!</v>
      </c>
    </row>
    <row r="594" spans="1:6" ht="35.25" customHeight="1">
      <c r="A594" s="234" t="s">
        <v>1151</v>
      </c>
      <c r="B594" s="235"/>
      <c r="C594" s="5">
        <f>C595</f>
        <v>0</v>
      </c>
      <c r="D594" s="5">
        <f>D595</f>
        <v>0</v>
      </c>
      <c r="E594" s="136">
        <f>E595</f>
        <v>0</v>
      </c>
      <c r="F594" s="14" t="e">
        <f>E594/D594*100</f>
        <v>#DIV/0!</v>
      </c>
    </row>
    <row r="595" spans="1:6" ht="21" customHeight="1">
      <c r="A595" s="41">
        <v>38</v>
      </c>
      <c r="B595" s="72" t="s">
        <v>560</v>
      </c>
      <c r="C595" s="4">
        <f aca="true" t="shared" si="63" ref="C595:E596">C596</f>
        <v>0</v>
      </c>
      <c r="D595" s="4">
        <f t="shared" si="63"/>
        <v>0</v>
      </c>
      <c r="E595" s="14">
        <f t="shared" si="63"/>
        <v>0</v>
      </c>
      <c r="F595" s="14" t="e">
        <f t="shared" si="58"/>
        <v>#DIV/0!</v>
      </c>
    </row>
    <row r="596" spans="1:6" ht="18" customHeight="1">
      <c r="A596" s="41">
        <v>386</v>
      </c>
      <c r="B596" s="3" t="s">
        <v>85</v>
      </c>
      <c r="C596" s="4">
        <f t="shared" si="63"/>
        <v>0</v>
      </c>
      <c r="D596" s="4">
        <f t="shared" si="63"/>
        <v>0</v>
      </c>
      <c r="E596" s="14">
        <f t="shared" si="63"/>
        <v>0</v>
      </c>
      <c r="F596" s="14" t="e">
        <f t="shared" si="58"/>
        <v>#DIV/0!</v>
      </c>
    </row>
    <row r="597" spans="1:6" ht="15" customHeight="1">
      <c r="A597" s="41">
        <v>3861</v>
      </c>
      <c r="B597" s="3" t="s">
        <v>618</v>
      </c>
      <c r="C597" s="4">
        <v>0</v>
      </c>
      <c r="D597" s="4">
        <v>0</v>
      </c>
      <c r="E597" s="14">
        <v>0</v>
      </c>
      <c r="F597" s="14" t="e">
        <f t="shared" si="58"/>
        <v>#DIV/0!</v>
      </c>
    </row>
    <row r="598" spans="1:6" ht="25.5" customHeight="1">
      <c r="A598" s="230" t="s">
        <v>956</v>
      </c>
      <c r="B598" s="231"/>
      <c r="C598" s="5">
        <f>C606</f>
        <v>2295000</v>
      </c>
      <c r="D598" s="5">
        <f>D606</f>
        <v>2295000</v>
      </c>
      <c r="E598" s="136">
        <f>E606</f>
        <v>19750</v>
      </c>
      <c r="F598" s="14">
        <f t="shared" si="58"/>
        <v>0.8605664488017429</v>
      </c>
    </row>
    <row r="599" spans="1:6" ht="25.5" customHeight="1">
      <c r="A599" s="228" t="s">
        <v>1097</v>
      </c>
      <c r="B599" s="229"/>
      <c r="C599" s="64">
        <f>SUM(C600:C605)</f>
        <v>2295000</v>
      </c>
      <c r="D599" s="64">
        <f>SUM(D600:D605)</f>
        <v>2295000</v>
      </c>
      <c r="E599" s="134">
        <f>SUM(E600:E605)</f>
        <v>19750</v>
      </c>
      <c r="F599" s="14">
        <f aca="true" t="shared" si="64" ref="F599:F605">E599/D599*100</f>
        <v>0.8605664488017429</v>
      </c>
    </row>
    <row r="600" spans="1:6" ht="18" customHeight="1">
      <c r="A600" s="224" t="s">
        <v>1045</v>
      </c>
      <c r="B600" s="225"/>
      <c r="C600" s="4">
        <v>0</v>
      </c>
      <c r="D600" s="4">
        <v>0</v>
      </c>
      <c r="E600" s="14">
        <v>0</v>
      </c>
      <c r="F600" s="14" t="e">
        <f t="shared" si="64"/>
        <v>#DIV/0!</v>
      </c>
    </row>
    <row r="601" spans="1:6" ht="18" customHeight="1">
      <c r="A601" s="224" t="s">
        <v>1255</v>
      </c>
      <c r="B601" s="225"/>
      <c r="C601" s="4">
        <v>320000</v>
      </c>
      <c r="D601" s="4">
        <v>320000</v>
      </c>
      <c r="E601" s="14">
        <v>0</v>
      </c>
      <c r="F601" s="14">
        <f t="shared" si="64"/>
        <v>0</v>
      </c>
    </row>
    <row r="602" spans="1:6" ht="18" customHeight="1">
      <c r="A602" s="224" t="s">
        <v>1259</v>
      </c>
      <c r="B602" s="225"/>
      <c r="C602" s="4">
        <v>465000</v>
      </c>
      <c r="D602" s="4">
        <v>465000</v>
      </c>
      <c r="E602" s="14">
        <v>19750</v>
      </c>
      <c r="F602" s="14">
        <f t="shared" si="64"/>
        <v>4.247311827956989</v>
      </c>
    </row>
    <row r="603" spans="1:6" ht="18" customHeight="1">
      <c r="A603" s="224" t="s">
        <v>1256</v>
      </c>
      <c r="B603" s="225"/>
      <c r="C603" s="4">
        <v>1510000</v>
      </c>
      <c r="D603" s="4">
        <v>1510000</v>
      </c>
      <c r="E603" s="14">
        <v>0</v>
      </c>
      <c r="F603" s="14">
        <f t="shared" si="64"/>
        <v>0</v>
      </c>
    </row>
    <row r="604" spans="1:6" ht="18" customHeight="1">
      <c r="A604" s="224" t="s">
        <v>1257</v>
      </c>
      <c r="B604" s="225"/>
      <c r="C604" s="4">
        <v>0</v>
      </c>
      <c r="D604" s="4">
        <v>0</v>
      </c>
      <c r="E604" s="14">
        <v>0</v>
      </c>
      <c r="F604" s="14" t="e">
        <f t="shared" si="64"/>
        <v>#DIV/0!</v>
      </c>
    </row>
    <row r="605" spans="1:6" ht="18" customHeight="1">
      <c r="A605" s="224" t="s">
        <v>1262</v>
      </c>
      <c r="B605" s="225"/>
      <c r="C605" s="4">
        <v>0</v>
      </c>
      <c r="D605" s="4">
        <v>0</v>
      </c>
      <c r="E605" s="14">
        <v>0</v>
      </c>
      <c r="F605" s="14" t="e">
        <f t="shared" si="64"/>
        <v>#DIV/0!</v>
      </c>
    </row>
    <row r="606" spans="1:6" ht="21" customHeight="1">
      <c r="A606" s="41">
        <v>42</v>
      </c>
      <c r="B606" s="3" t="s">
        <v>83</v>
      </c>
      <c r="C606" s="4">
        <f>C607</f>
        <v>2295000</v>
      </c>
      <c r="D606" s="4">
        <f>D607</f>
        <v>2295000</v>
      </c>
      <c r="E606" s="14">
        <f>E607</f>
        <v>19750</v>
      </c>
      <c r="F606" s="14">
        <f t="shared" si="58"/>
        <v>0.8605664488017429</v>
      </c>
    </row>
    <row r="607" spans="1:6" ht="18" customHeight="1">
      <c r="A607" s="41" t="s">
        <v>170</v>
      </c>
      <c r="B607" s="3" t="s">
        <v>84</v>
      </c>
      <c r="C607" s="4">
        <v>2295000</v>
      </c>
      <c r="D607" s="4">
        <v>2295000</v>
      </c>
      <c r="E607" s="14">
        <f>E608</f>
        <v>19750</v>
      </c>
      <c r="F607" s="14">
        <f t="shared" si="58"/>
        <v>0.8605664488017429</v>
      </c>
    </row>
    <row r="608" spans="1:6" ht="15" customHeight="1">
      <c r="A608" s="41" t="s">
        <v>171</v>
      </c>
      <c r="B608" s="3" t="s">
        <v>172</v>
      </c>
      <c r="C608" s="4">
        <v>0</v>
      </c>
      <c r="D608" s="4">
        <v>0</v>
      </c>
      <c r="E608" s="14">
        <v>19750</v>
      </c>
      <c r="F608" s="14" t="e">
        <f t="shared" si="58"/>
        <v>#DIV/0!</v>
      </c>
    </row>
    <row r="609" spans="1:6" ht="25.5" customHeight="1">
      <c r="A609" s="230" t="s">
        <v>1101</v>
      </c>
      <c r="B609" s="231"/>
      <c r="C609" s="5">
        <f>C617</f>
        <v>0</v>
      </c>
      <c r="D609" s="5">
        <f>D617</f>
        <v>0</v>
      </c>
      <c r="E609" s="136">
        <f>E617</f>
        <v>0</v>
      </c>
      <c r="F609" s="14" t="e">
        <f aca="true" t="shared" si="65" ref="F609:F619">E609/D609*100</f>
        <v>#DIV/0!</v>
      </c>
    </row>
    <row r="610" spans="1:6" ht="25.5" customHeight="1">
      <c r="A610" s="228" t="s">
        <v>1098</v>
      </c>
      <c r="B610" s="229"/>
      <c r="C610" s="64">
        <f>SUM(C611:C616)</f>
        <v>0</v>
      </c>
      <c r="D610" s="64">
        <f>SUM(D611:D616)</f>
        <v>0</v>
      </c>
      <c r="E610" s="134">
        <f>SUM(E611:E616)</f>
        <v>0</v>
      </c>
      <c r="F610" s="14" t="e">
        <f t="shared" si="65"/>
        <v>#DIV/0!</v>
      </c>
    </row>
    <row r="611" spans="1:6" ht="18" customHeight="1">
      <c r="A611" s="224" t="s">
        <v>1045</v>
      </c>
      <c r="B611" s="225"/>
      <c r="C611" s="4">
        <v>0</v>
      </c>
      <c r="D611" s="4">
        <v>0</v>
      </c>
      <c r="E611" s="14">
        <v>0</v>
      </c>
      <c r="F611" s="14" t="e">
        <f t="shared" si="65"/>
        <v>#DIV/0!</v>
      </c>
    </row>
    <row r="612" spans="1:6" ht="18" customHeight="1">
      <c r="A612" s="224" t="s">
        <v>1255</v>
      </c>
      <c r="B612" s="225"/>
      <c r="C612" s="4">
        <v>0</v>
      </c>
      <c r="D612" s="4">
        <v>0</v>
      </c>
      <c r="E612" s="14">
        <v>0</v>
      </c>
      <c r="F612" s="14" t="e">
        <f t="shared" si="65"/>
        <v>#DIV/0!</v>
      </c>
    </row>
    <row r="613" spans="1:6" ht="18" customHeight="1">
      <c r="A613" s="224" t="s">
        <v>1259</v>
      </c>
      <c r="B613" s="225"/>
      <c r="C613" s="4">
        <v>0</v>
      </c>
      <c r="D613" s="4">
        <v>0</v>
      </c>
      <c r="E613" s="14">
        <v>0</v>
      </c>
      <c r="F613" s="14" t="e">
        <f t="shared" si="65"/>
        <v>#DIV/0!</v>
      </c>
    </row>
    <row r="614" spans="1:6" ht="18" customHeight="1">
      <c r="A614" s="224" t="s">
        <v>1256</v>
      </c>
      <c r="B614" s="225"/>
      <c r="C614" s="4">
        <v>0</v>
      </c>
      <c r="D614" s="4">
        <v>0</v>
      </c>
      <c r="E614" s="14">
        <v>0</v>
      </c>
      <c r="F614" s="14" t="e">
        <f t="shared" si="65"/>
        <v>#DIV/0!</v>
      </c>
    </row>
    <row r="615" spans="1:6" ht="18" customHeight="1">
      <c r="A615" s="224" t="s">
        <v>1257</v>
      </c>
      <c r="B615" s="225"/>
      <c r="C615" s="4">
        <v>0</v>
      </c>
      <c r="D615" s="4">
        <v>0</v>
      </c>
      <c r="E615" s="14">
        <v>0</v>
      </c>
      <c r="F615" s="14" t="e">
        <f t="shared" si="65"/>
        <v>#DIV/0!</v>
      </c>
    </row>
    <row r="616" spans="1:6" ht="18" customHeight="1">
      <c r="A616" s="224" t="s">
        <v>1262</v>
      </c>
      <c r="B616" s="225"/>
      <c r="C616" s="4">
        <v>0</v>
      </c>
      <c r="D616" s="4">
        <v>0</v>
      </c>
      <c r="E616" s="14">
        <v>0</v>
      </c>
      <c r="F616" s="14" t="e">
        <f t="shared" si="65"/>
        <v>#DIV/0!</v>
      </c>
    </row>
    <row r="617" spans="1:6" ht="21" customHeight="1">
      <c r="A617" s="41">
        <v>42</v>
      </c>
      <c r="B617" s="3" t="s">
        <v>83</v>
      </c>
      <c r="C617" s="4">
        <f>C618</f>
        <v>0</v>
      </c>
      <c r="D617" s="4">
        <f>D618</f>
        <v>0</v>
      </c>
      <c r="E617" s="14">
        <f>E618</f>
        <v>0</v>
      </c>
      <c r="F617" s="14" t="e">
        <f t="shared" si="65"/>
        <v>#DIV/0!</v>
      </c>
    </row>
    <row r="618" spans="1:6" ht="18" customHeight="1">
      <c r="A618" s="41" t="s">
        <v>170</v>
      </c>
      <c r="B618" s="3" t="s">
        <v>84</v>
      </c>
      <c r="C618" s="4">
        <v>0</v>
      </c>
      <c r="D618" s="4">
        <v>0</v>
      </c>
      <c r="E618" s="14">
        <f>E619</f>
        <v>0</v>
      </c>
      <c r="F618" s="14" t="e">
        <f t="shared" si="65"/>
        <v>#DIV/0!</v>
      </c>
    </row>
    <row r="619" spans="1:6" ht="15" customHeight="1">
      <c r="A619" s="41" t="s">
        <v>171</v>
      </c>
      <c r="B619" s="3" t="s">
        <v>172</v>
      </c>
      <c r="C619" s="4">
        <v>0</v>
      </c>
      <c r="D619" s="4">
        <v>0</v>
      </c>
      <c r="E619" s="14">
        <v>0</v>
      </c>
      <c r="F619" s="14" t="e">
        <f t="shared" si="65"/>
        <v>#DIV/0!</v>
      </c>
    </row>
    <row r="620" spans="1:6" ht="25.5" customHeight="1">
      <c r="A620" s="230" t="s">
        <v>1099</v>
      </c>
      <c r="B620" s="231"/>
      <c r="C620" s="5">
        <f>C628</f>
        <v>0</v>
      </c>
      <c r="D620" s="5">
        <f>D628</f>
        <v>0</v>
      </c>
      <c r="E620" s="136">
        <f>E628</f>
        <v>0</v>
      </c>
      <c r="F620" s="14" t="e">
        <f>E620/D620*100</f>
        <v>#DIV/0!</v>
      </c>
    </row>
    <row r="621" spans="1:6" ht="25.5" customHeight="1">
      <c r="A621" s="228" t="s">
        <v>1100</v>
      </c>
      <c r="B621" s="229"/>
      <c r="C621" s="64">
        <f>SUM(C622:C627)</f>
        <v>0</v>
      </c>
      <c r="D621" s="64">
        <f>SUM(D622:D627)</f>
        <v>0</v>
      </c>
      <c r="E621" s="134">
        <f>SUM(E622:E627)</f>
        <v>0</v>
      </c>
      <c r="F621" s="14" t="e">
        <f aca="true" t="shared" si="66" ref="F621:F627">E621/D621*100</f>
        <v>#DIV/0!</v>
      </c>
    </row>
    <row r="622" spans="1:6" ht="18" customHeight="1">
      <c r="A622" s="224" t="s">
        <v>1045</v>
      </c>
      <c r="B622" s="225"/>
      <c r="C622" s="4">
        <v>0</v>
      </c>
      <c r="D622" s="4">
        <v>0</v>
      </c>
      <c r="E622" s="14">
        <v>0</v>
      </c>
      <c r="F622" s="14" t="e">
        <f t="shared" si="66"/>
        <v>#DIV/0!</v>
      </c>
    </row>
    <row r="623" spans="1:6" ht="18" customHeight="1">
      <c r="A623" s="224" t="s">
        <v>1255</v>
      </c>
      <c r="B623" s="225"/>
      <c r="C623" s="4">
        <v>0</v>
      </c>
      <c r="D623" s="4">
        <v>0</v>
      </c>
      <c r="E623" s="14">
        <v>0</v>
      </c>
      <c r="F623" s="14" t="e">
        <f t="shared" si="66"/>
        <v>#DIV/0!</v>
      </c>
    </row>
    <row r="624" spans="1:6" ht="18" customHeight="1">
      <c r="A624" s="224" t="s">
        <v>1259</v>
      </c>
      <c r="B624" s="225"/>
      <c r="C624" s="4">
        <v>0</v>
      </c>
      <c r="D624" s="4">
        <v>0</v>
      </c>
      <c r="E624" s="14">
        <v>0</v>
      </c>
      <c r="F624" s="14" t="e">
        <f t="shared" si="66"/>
        <v>#DIV/0!</v>
      </c>
    </row>
    <row r="625" spans="1:6" ht="18" customHeight="1">
      <c r="A625" s="224" t="s">
        <v>1256</v>
      </c>
      <c r="B625" s="225"/>
      <c r="C625" s="4">
        <v>0</v>
      </c>
      <c r="D625" s="4">
        <v>0</v>
      </c>
      <c r="E625" s="14">
        <v>0</v>
      </c>
      <c r="F625" s="14" t="e">
        <f t="shared" si="66"/>
        <v>#DIV/0!</v>
      </c>
    </row>
    <row r="626" spans="1:6" ht="18" customHeight="1">
      <c r="A626" s="224" t="s">
        <v>1257</v>
      </c>
      <c r="B626" s="225"/>
      <c r="C626" s="4">
        <v>0</v>
      </c>
      <c r="D626" s="4">
        <v>0</v>
      </c>
      <c r="E626" s="14">
        <v>0</v>
      </c>
      <c r="F626" s="14" t="e">
        <f t="shared" si="66"/>
        <v>#DIV/0!</v>
      </c>
    </row>
    <row r="627" spans="1:6" ht="18" customHeight="1">
      <c r="A627" s="224" t="s">
        <v>1262</v>
      </c>
      <c r="B627" s="225"/>
      <c r="C627" s="4">
        <v>0</v>
      </c>
      <c r="D627" s="4">
        <v>0</v>
      </c>
      <c r="E627" s="14">
        <v>0</v>
      </c>
      <c r="F627" s="14" t="e">
        <f t="shared" si="66"/>
        <v>#DIV/0!</v>
      </c>
    </row>
    <row r="628" spans="1:6" ht="21" customHeight="1">
      <c r="A628" s="41">
        <v>42</v>
      </c>
      <c r="B628" s="3" t="s">
        <v>83</v>
      </c>
      <c r="C628" s="4">
        <f>C629</f>
        <v>0</v>
      </c>
      <c r="D628" s="4">
        <f>D629</f>
        <v>0</v>
      </c>
      <c r="E628" s="14">
        <f>E629</f>
        <v>0</v>
      </c>
      <c r="F628" s="14" t="e">
        <f>E628/D628*100</f>
        <v>#DIV/0!</v>
      </c>
    </row>
    <row r="629" spans="1:6" ht="18" customHeight="1">
      <c r="A629" s="41" t="s">
        <v>167</v>
      </c>
      <c r="B629" s="3" t="s">
        <v>168</v>
      </c>
      <c r="C629" s="4">
        <v>0</v>
      </c>
      <c r="D629" s="4">
        <v>0</v>
      </c>
      <c r="E629" s="14">
        <f>E630</f>
        <v>0</v>
      </c>
      <c r="F629" s="14" t="e">
        <f>E629/D629*100</f>
        <v>#DIV/0!</v>
      </c>
    </row>
    <row r="630" spans="1:6" ht="15" customHeight="1">
      <c r="A630" s="41" t="s">
        <v>169</v>
      </c>
      <c r="B630" s="3" t="s">
        <v>751</v>
      </c>
      <c r="C630" s="4">
        <v>0</v>
      </c>
      <c r="D630" s="4">
        <v>0</v>
      </c>
      <c r="E630" s="14">
        <v>0</v>
      </c>
      <c r="F630" s="14" t="e">
        <f>E630/D630*100</f>
        <v>#DIV/0!</v>
      </c>
    </row>
    <row r="631" spans="1:6" ht="30" customHeight="1">
      <c r="A631" s="232" t="s">
        <v>957</v>
      </c>
      <c r="B631" s="233"/>
      <c r="C631" s="63">
        <f>C632+C643+C654</f>
        <v>770000</v>
      </c>
      <c r="D631" s="63">
        <f>D632+D643+D654</f>
        <v>770000</v>
      </c>
      <c r="E631" s="133">
        <f>E632+E643+E654</f>
        <v>291625</v>
      </c>
      <c r="F631" s="14">
        <f t="shared" si="58"/>
        <v>37.87337662337663</v>
      </c>
    </row>
    <row r="632" spans="1:6" ht="25.5" customHeight="1">
      <c r="A632" s="230" t="s">
        <v>958</v>
      </c>
      <c r="B632" s="231"/>
      <c r="C632" s="5">
        <f>C640</f>
        <v>0</v>
      </c>
      <c r="D632" s="5">
        <f>D640</f>
        <v>0</v>
      </c>
      <c r="E632" s="136">
        <f>E640</f>
        <v>0</v>
      </c>
      <c r="F632" s="14" t="e">
        <f t="shared" si="58"/>
        <v>#DIV/0!</v>
      </c>
    </row>
    <row r="633" spans="1:6" ht="25.5" customHeight="1">
      <c r="A633" s="228" t="s">
        <v>1102</v>
      </c>
      <c r="B633" s="229"/>
      <c r="C633" s="64">
        <f>SUM(C634:C639)</f>
        <v>0</v>
      </c>
      <c r="D633" s="64">
        <f>SUM(D634:D639)</f>
        <v>0</v>
      </c>
      <c r="E633" s="134">
        <f>SUM(E634:E639)</f>
        <v>0</v>
      </c>
      <c r="F633" s="14" t="e">
        <f t="shared" si="58"/>
        <v>#DIV/0!</v>
      </c>
    </row>
    <row r="634" spans="1:6" ht="18" customHeight="1">
      <c r="A634" s="224" t="s">
        <v>1045</v>
      </c>
      <c r="B634" s="225"/>
      <c r="C634" s="4">
        <v>0</v>
      </c>
      <c r="D634" s="4">
        <v>0</v>
      </c>
      <c r="E634" s="14">
        <v>0</v>
      </c>
      <c r="F634" s="14" t="e">
        <f t="shared" si="58"/>
        <v>#DIV/0!</v>
      </c>
    </row>
    <row r="635" spans="1:6" ht="18" customHeight="1">
      <c r="A635" s="224" t="s">
        <v>1255</v>
      </c>
      <c r="B635" s="225"/>
      <c r="C635" s="4">
        <v>0</v>
      </c>
      <c r="D635" s="4">
        <v>0</v>
      </c>
      <c r="E635" s="14">
        <v>0</v>
      </c>
      <c r="F635" s="14" t="e">
        <f t="shared" si="58"/>
        <v>#DIV/0!</v>
      </c>
    </row>
    <row r="636" spans="1:6" ht="18" customHeight="1">
      <c r="A636" s="224" t="s">
        <v>1259</v>
      </c>
      <c r="B636" s="225"/>
      <c r="C636" s="4">
        <v>0</v>
      </c>
      <c r="D636" s="4">
        <v>0</v>
      </c>
      <c r="E636" s="14">
        <v>0</v>
      </c>
      <c r="F636" s="14" t="e">
        <f t="shared" si="58"/>
        <v>#DIV/0!</v>
      </c>
    </row>
    <row r="637" spans="1:6" ht="18" customHeight="1">
      <c r="A637" s="224" t="s">
        <v>1256</v>
      </c>
      <c r="B637" s="225"/>
      <c r="C637" s="4">
        <v>0</v>
      </c>
      <c r="D637" s="4">
        <v>0</v>
      </c>
      <c r="E637" s="14">
        <v>0</v>
      </c>
      <c r="F637" s="14" t="e">
        <f t="shared" si="58"/>
        <v>#DIV/0!</v>
      </c>
    </row>
    <row r="638" spans="1:6" ht="18" customHeight="1">
      <c r="A638" s="224" t="s">
        <v>1257</v>
      </c>
      <c r="B638" s="225"/>
      <c r="C638" s="4">
        <v>0</v>
      </c>
      <c r="D638" s="4">
        <v>0</v>
      </c>
      <c r="E638" s="14">
        <v>0</v>
      </c>
      <c r="F638" s="14" t="e">
        <f t="shared" si="58"/>
        <v>#DIV/0!</v>
      </c>
    </row>
    <row r="639" spans="1:6" ht="18" customHeight="1">
      <c r="A639" s="224" t="s">
        <v>1289</v>
      </c>
      <c r="B639" s="225"/>
      <c r="C639" s="4">
        <v>0</v>
      </c>
      <c r="D639" s="4">
        <v>0</v>
      </c>
      <c r="E639" s="14">
        <v>0</v>
      </c>
      <c r="F639" s="14" t="e">
        <f t="shared" si="58"/>
        <v>#DIV/0!</v>
      </c>
    </row>
    <row r="640" spans="1:6" ht="21" customHeight="1">
      <c r="A640" s="41">
        <v>41</v>
      </c>
      <c r="B640" s="3" t="s">
        <v>81</v>
      </c>
      <c r="C640" s="4">
        <f aca="true" t="shared" si="67" ref="C640:E641">C641</f>
        <v>0</v>
      </c>
      <c r="D640" s="4">
        <f t="shared" si="67"/>
        <v>0</v>
      </c>
      <c r="E640" s="14">
        <f t="shared" si="67"/>
        <v>0</v>
      </c>
      <c r="F640" s="14" t="e">
        <f t="shared" si="58"/>
        <v>#DIV/0!</v>
      </c>
    </row>
    <row r="641" spans="1:6" ht="18" customHeight="1">
      <c r="A641" s="41">
        <v>411</v>
      </c>
      <c r="B641" s="3" t="s">
        <v>82</v>
      </c>
      <c r="C641" s="4">
        <v>0</v>
      </c>
      <c r="D641" s="4">
        <v>0</v>
      </c>
      <c r="E641" s="14">
        <f t="shared" si="67"/>
        <v>0</v>
      </c>
      <c r="F641" s="14" t="e">
        <f t="shared" si="58"/>
        <v>#DIV/0!</v>
      </c>
    </row>
    <row r="642" spans="1:6" ht="15" customHeight="1">
      <c r="A642" s="41">
        <v>4111</v>
      </c>
      <c r="B642" s="3" t="s">
        <v>342</v>
      </c>
      <c r="C642" s="75">
        <v>0</v>
      </c>
      <c r="D642" s="75">
        <v>0</v>
      </c>
      <c r="E642" s="137">
        <v>0</v>
      </c>
      <c r="F642" s="14" t="e">
        <f t="shared" si="58"/>
        <v>#DIV/0!</v>
      </c>
    </row>
    <row r="643" spans="1:6" ht="25.5" customHeight="1">
      <c r="A643" s="230" t="s">
        <v>959</v>
      </c>
      <c r="B643" s="231"/>
      <c r="C643" s="5">
        <f>C651</f>
        <v>550000</v>
      </c>
      <c r="D643" s="5">
        <f>D651</f>
        <v>550000</v>
      </c>
      <c r="E643" s="136">
        <f>E651</f>
        <v>291625</v>
      </c>
      <c r="F643" s="14">
        <f t="shared" si="58"/>
        <v>53.02272727272728</v>
      </c>
    </row>
    <row r="644" spans="1:6" ht="25.5" customHeight="1">
      <c r="A644" s="228" t="s">
        <v>1103</v>
      </c>
      <c r="B644" s="229"/>
      <c r="C644" s="64">
        <f>SUM(C645:C650)</f>
        <v>550000</v>
      </c>
      <c r="D644" s="64">
        <f>SUM(D645:D650)</f>
        <v>550000</v>
      </c>
      <c r="E644" s="134">
        <f>SUM(E645:E650)</f>
        <v>291625</v>
      </c>
      <c r="F644" s="14">
        <f aca="true" t="shared" si="68" ref="F644:F650">E644/D644*100</f>
        <v>53.02272727272728</v>
      </c>
    </row>
    <row r="645" spans="1:6" ht="18" customHeight="1">
      <c r="A645" s="224" t="s">
        <v>1045</v>
      </c>
      <c r="B645" s="225"/>
      <c r="C645" s="4">
        <v>550000</v>
      </c>
      <c r="D645" s="4">
        <v>550000</v>
      </c>
      <c r="E645" s="14">
        <v>291625</v>
      </c>
      <c r="F645" s="14">
        <f t="shared" si="68"/>
        <v>53.02272727272728</v>
      </c>
    </row>
    <row r="646" spans="1:6" ht="18" customHeight="1">
      <c r="A646" s="224" t="s">
        <v>1255</v>
      </c>
      <c r="B646" s="225"/>
      <c r="C646" s="4">
        <v>0</v>
      </c>
      <c r="D646" s="4">
        <v>0</v>
      </c>
      <c r="E646" s="14">
        <v>0</v>
      </c>
      <c r="F646" s="14" t="e">
        <f t="shared" si="68"/>
        <v>#DIV/0!</v>
      </c>
    </row>
    <row r="647" spans="1:6" ht="18" customHeight="1">
      <c r="A647" s="224" t="s">
        <v>1259</v>
      </c>
      <c r="B647" s="225"/>
      <c r="C647" s="4">
        <v>0</v>
      </c>
      <c r="D647" s="4">
        <v>0</v>
      </c>
      <c r="E647" s="14">
        <v>0</v>
      </c>
      <c r="F647" s="14" t="e">
        <f t="shared" si="68"/>
        <v>#DIV/0!</v>
      </c>
    </row>
    <row r="648" spans="1:6" ht="18" customHeight="1">
      <c r="A648" s="224" t="s">
        <v>1256</v>
      </c>
      <c r="B648" s="225"/>
      <c r="C648" s="4">
        <v>0</v>
      </c>
      <c r="D648" s="4">
        <v>0</v>
      </c>
      <c r="E648" s="14">
        <v>0</v>
      </c>
      <c r="F648" s="14" t="e">
        <f t="shared" si="68"/>
        <v>#DIV/0!</v>
      </c>
    </row>
    <row r="649" spans="1:6" ht="18" customHeight="1">
      <c r="A649" s="224" t="s">
        <v>1257</v>
      </c>
      <c r="B649" s="225"/>
      <c r="C649" s="4">
        <v>0</v>
      </c>
      <c r="D649" s="4">
        <v>0</v>
      </c>
      <c r="E649" s="14">
        <v>0</v>
      </c>
      <c r="F649" s="14" t="e">
        <f t="shared" si="68"/>
        <v>#DIV/0!</v>
      </c>
    </row>
    <row r="650" spans="1:6" ht="18" customHeight="1">
      <c r="A650" s="224" t="s">
        <v>1262</v>
      </c>
      <c r="B650" s="225"/>
      <c r="C650" s="4">
        <v>0</v>
      </c>
      <c r="D650" s="4">
        <v>0</v>
      </c>
      <c r="E650" s="14">
        <v>0</v>
      </c>
      <c r="F650" s="14" t="e">
        <f t="shared" si="68"/>
        <v>#DIV/0!</v>
      </c>
    </row>
    <row r="651" spans="1:6" ht="21" customHeight="1">
      <c r="A651" s="41">
        <v>42</v>
      </c>
      <c r="B651" s="3" t="s">
        <v>614</v>
      </c>
      <c r="C651" s="4">
        <f aca="true" t="shared" si="69" ref="C651:E652">C652</f>
        <v>550000</v>
      </c>
      <c r="D651" s="4">
        <f t="shared" si="69"/>
        <v>550000</v>
      </c>
      <c r="E651" s="14">
        <f t="shared" si="69"/>
        <v>291625</v>
      </c>
      <c r="F651" s="14">
        <f t="shared" si="58"/>
        <v>53.02272727272728</v>
      </c>
    </row>
    <row r="652" spans="1:6" ht="18" customHeight="1">
      <c r="A652" s="41" t="s">
        <v>170</v>
      </c>
      <c r="B652" s="3" t="s">
        <v>84</v>
      </c>
      <c r="C652" s="4">
        <v>550000</v>
      </c>
      <c r="D652" s="4">
        <v>550000</v>
      </c>
      <c r="E652" s="14">
        <f t="shared" si="69"/>
        <v>291625</v>
      </c>
      <c r="F652" s="14">
        <f t="shared" si="58"/>
        <v>53.02272727272728</v>
      </c>
    </row>
    <row r="653" spans="1:6" ht="15" customHeight="1">
      <c r="A653" s="41" t="s">
        <v>300</v>
      </c>
      <c r="B653" s="3" t="s">
        <v>301</v>
      </c>
      <c r="C653" s="4">
        <v>0</v>
      </c>
      <c r="D653" s="4">
        <v>0</v>
      </c>
      <c r="E653" s="14">
        <v>291625</v>
      </c>
      <c r="F653" s="14" t="e">
        <f t="shared" si="58"/>
        <v>#DIV/0!</v>
      </c>
    </row>
    <row r="654" spans="1:6" ht="25.5" customHeight="1">
      <c r="A654" s="234" t="s">
        <v>960</v>
      </c>
      <c r="B654" s="235"/>
      <c r="C654" s="5">
        <f>C662</f>
        <v>220000</v>
      </c>
      <c r="D654" s="5">
        <f>D662</f>
        <v>220000</v>
      </c>
      <c r="E654" s="136">
        <f>E662</f>
        <v>0</v>
      </c>
      <c r="F654" s="14">
        <f>E654/D654*100</f>
        <v>0</v>
      </c>
    </row>
    <row r="655" spans="1:6" ht="25.5" customHeight="1">
      <c r="A655" s="228" t="s">
        <v>1104</v>
      </c>
      <c r="B655" s="229"/>
      <c r="C655" s="64">
        <f>SUM(C656:C661)</f>
        <v>220000</v>
      </c>
      <c r="D655" s="64">
        <f>SUM(D656:D661)</f>
        <v>220000</v>
      </c>
      <c r="E655" s="134">
        <f>SUM(E656:E661)</f>
        <v>0</v>
      </c>
      <c r="F655" s="14">
        <f aca="true" t="shared" si="70" ref="F655:F661">E655/D655*100</f>
        <v>0</v>
      </c>
    </row>
    <row r="656" spans="1:6" ht="18" customHeight="1">
      <c r="A656" s="224" t="s">
        <v>1045</v>
      </c>
      <c r="B656" s="225"/>
      <c r="C656" s="4">
        <v>120000</v>
      </c>
      <c r="D656" s="4">
        <v>120000</v>
      </c>
      <c r="E656" s="14">
        <v>0</v>
      </c>
      <c r="F656" s="14">
        <f t="shared" si="70"/>
        <v>0</v>
      </c>
    </row>
    <row r="657" spans="1:6" ht="18" customHeight="1">
      <c r="A657" s="224" t="s">
        <v>1255</v>
      </c>
      <c r="B657" s="225"/>
      <c r="C657" s="4">
        <v>100000</v>
      </c>
      <c r="D657" s="4">
        <v>100000</v>
      </c>
      <c r="E657" s="14">
        <v>0</v>
      </c>
      <c r="F657" s="14">
        <f t="shared" si="70"/>
        <v>0</v>
      </c>
    </row>
    <row r="658" spans="1:6" ht="18" customHeight="1">
      <c r="A658" s="224" t="s">
        <v>1259</v>
      </c>
      <c r="B658" s="225"/>
      <c r="C658" s="4">
        <v>0</v>
      </c>
      <c r="D658" s="4">
        <v>0</v>
      </c>
      <c r="E658" s="14">
        <v>0</v>
      </c>
      <c r="F658" s="14" t="e">
        <f t="shared" si="70"/>
        <v>#DIV/0!</v>
      </c>
    </row>
    <row r="659" spans="1:6" ht="18" customHeight="1">
      <c r="A659" s="224" t="s">
        <v>1256</v>
      </c>
      <c r="B659" s="225"/>
      <c r="C659" s="4">
        <v>0</v>
      </c>
      <c r="D659" s="4">
        <v>0</v>
      </c>
      <c r="E659" s="14">
        <v>0</v>
      </c>
      <c r="F659" s="14" t="e">
        <f t="shared" si="70"/>
        <v>#DIV/0!</v>
      </c>
    </row>
    <row r="660" spans="1:6" ht="18" customHeight="1">
      <c r="A660" s="224" t="s">
        <v>1257</v>
      </c>
      <c r="B660" s="225"/>
      <c r="C660" s="4">
        <v>0</v>
      </c>
      <c r="D660" s="4">
        <v>0</v>
      </c>
      <c r="E660" s="14">
        <v>0</v>
      </c>
      <c r="F660" s="14" t="e">
        <f t="shared" si="70"/>
        <v>#DIV/0!</v>
      </c>
    </row>
    <row r="661" spans="1:6" ht="18" customHeight="1">
      <c r="A661" s="224" t="s">
        <v>1262</v>
      </c>
      <c r="B661" s="225"/>
      <c r="C661" s="4">
        <v>0</v>
      </c>
      <c r="D661" s="4">
        <v>0</v>
      </c>
      <c r="E661" s="14">
        <v>0</v>
      </c>
      <c r="F661" s="14" t="e">
        <f t="shared" si="70"/>
        <v>#DIV/0!</v>
      </c>
    </row>
    <row r="662" spans="1:6" ht="21" customHeight="1">
      <c r="A662" s="41">
        <v>32</v>
      </c>
      <c r="B662" s="3" t="s">
        <v>63</v>
      </c>
      <c r="C662" s="4">
        <f>C663</f>
        <v>220000</v>
      </c>
      <c r="D662" s="4">
        <f>D663</f>
        <v>220000</v>
      </c>
      <c r="E662" s="14">
        <f>E663</f>
        <v>0</v>
      </c>
      <c r="F662" s="14">
        <f>E662/D662*100</f>
        <v>0</v>
      </c>
    </row>
    <row r="663" spans="1:6" ht="18" customHeight="1">
      <c r="A663" s="41">
        <v>323</v>
      </c>
      <c r="B663" s="3" t="s">
        <v>0</v>
      </c>
      <c r="C663" s="4">
        <v>220000</v>
      </c>
      <c r="D663" s="4">
        <v>220000</v>
      </c>
      <c r="E663" s="14">
        <f>SUM(E664:E664)</f>
        <v>0</v>
      </c>
      <c r="F663" s="14">
        <f>E663/D663*100</f>
        <v>0</v>
      </c>
    </row>
    <row r="664" spans="1:6" ht="15" customHeight="1">
      <c r="A664" s="41">
        <v>3232</v>
      </c>
      <c r="B664" s="3" t="s">
        <v>561</v>
      </c>
      <c r="C664" s="4">
        <v>0</v>
      </c>
      <c r="D664" s="4">
        <v>0</v>
      </c>
      <c r="E664" s="14">
        <v>0</v>
      </c>
      <c r="F664" s="14" t="e">
        <f>E664/D664*100</f>
        <v>#DIV/0!</v>
      </c>
    </row>
    <row r="665" spans="1:6" ht="30" customHeight="1">
      <c r="A665" s="232" t="s">
        <v>961</v>
      </c>
      <c r="B665" s="233"/>
      <c r="C665" s="63">
        <f>C666+C681+C695</f>
        <v>1025000</v>
      </c>
      <c r="D665" s="63">
        <f>D666+D681+D695</f>
        <v>1025000</v>
      </c>
      <c r="E665" s="133">
        <f>E666+E681+E695</f>
        <v>248463.71999999997</v>
      </c>
      <c r="F665" s="14">
        <f t="shared" si="58"/>
        <v>24.240362926829263</v>
      </c>
    </row>
    <row r="666" spans="1:6" ht="25.5" customHeight="1">
      <c r="A666" s="234" t="s">
        <v>962</v>
      </c>
      <c r="B666" s="235"/>
      <c r="C666" s="5">
        <f>C674</f>
        <v>965000</v>
      </c>
      <c r="D666" s="5">
        <f>D674</f>
        <v>965000</v>
      </c>
      <c r="E666" s="136">
        <f>E674</f>
        <v>248463.71999999997</v>
      </c>
      <c r="F666" s="14">
        <f t="shared" si="58"/>
        <v>25.747535751295338</v>
      </c>
    </row>
    <row r="667" spans="1:6" ht="25.5" customHeight="1">
      <c r="A667" s="228" t="s">
        <v>1105</v>
      </c>
      <c r="B667" s="229"/>
      <c r="C667" s="64">
        <f>SUM(C668:C673)</f>
        <v>965000</v>
      </c>
      <c r="D667" s="64">
        <f>SUM(D668:D673)</f>
        <v>965000</v>
      </c>
      <c r="E667" s="134">
        <f>SUM(E668:E673)</f>
        <v>248463.72</v>
      </c>
      <c r="F667" s="14">
        <f t="shared" si="58"/>
        <v>25.747535751295338</v>
      </c>
    </row>
    <row r="668" spans="1:6" ht="18" customHeight="1">
      <c r="A668" s="224" t="s">
        <v>1045</v>
      </c>
      <c r="B668" s="225"/>
      <c r="C668" s="4">
        <v>275000</v>
      </c>
      <c r="D668" s="4">
        <v>275000</v>
      </c>
      <c r="E668" s="14">
        <v>0</v>
      </c>
      <c r="F668" s="14">
        <f t="shared" si="58"/>
        <v>0</v>
      </c>
    </row>
    <row r="669" spans="1:6" ht="18" customHeight="1">
      <c r="A669" s="224" t="s">
        <v>1255</v>
      </c>
      <c r="B669" s="225"/>
      <c r="C669" s="4">
        <v>0</v>
      </c>
      <c r="D669" s="4">
        <v>0</v>
      </c>
      <c r="E669" s="14">
        <v>0</v>
      </c>
      <c r="F669" s="14" t="e">
        <f t="shared" si="58"/>
        <v>#DIV/0!</v>
      </c>
    </row>
    <row r="670" spans="1:6" ht="18" customHeight="1">
      <c r="A670" s="224" t="s">
        <v>1259</v>
      </c>
      <c r="B670" s="225"/>
      <c r="C670" s="4">
        <v>690000</v>
      </c>
      <c r="D670" s="4">
        <v>690000</v>
      </c>
      <c r="E670" s="14">
        <v>248463.72</v>
      </c>
      <c r="F670" s="14">
        <f t="shared" si="58"/>
        <v>36.009234782608694</v>
      </c>
    </row>
    <row r="671" spans="1:6" ht="18" customHeight="1">
      <c r="A671" s="224" t="s">
        <v>1256</v>
      </c>
      <c r="B671" s="225"/>
      <c r="C671" s="4">
        <v>0</v>
      </c>
      <c r="D671" s="4">
        <v>0</v>
      </c>
      <c r="E671" s="14">
        <v>0</v>
      </c>
      <c r="F671" s="14" t="e">
        <f t="shared" si="58"/>
        <v>#DIV/0!</v>
      </c>
    </row>
    <row r="672" spans="1:6" ht="18" customHeight="1">
      <c r="A672" s="224" t="s">
        <v>1257</v>
      </c>
      <c r="B672" s="225"/>
      <c r="C672" s="4">
        <v>0</v>
      </c>
      <c r="D672" s="4">
        <v>0</v>
      </c>
      <c r="E672" s="14">
        <v>0</v>
      </c>
      <c r="F672" s="14" t="e">
        <f t="shared" si="58"/>
        <v>#DIV/0!</v>
      </c>
    </row>
    <row r="673" spans="1:6" ht="18" customHeight="1">
      <c r="A673" s="224" t="s">
        <v>1262</v>
      </c>
      <c r="B673" s="225"/>
      <c r="C673" s="4">
        <v>0</v>
      </c>
      <c r="D673" s="4">
        <v>0</v>
      </c>
      <c r="E673" s="14">
        <v>0</v>
      </c>
      <c r="F673" s="14" t="e">
        <f t="shared" si="58"/>
        <v>#DIV/0!</v>
      </c>
    </row>
    <row r="674" spans="1:6" ht="21" customHeight="1">
      <c r="A674" s="41">
        <v>32</v>
      </c>
      <c r="B674" s="3" t="s">
        <v>63</v>
      </c>
      <c r="C674" s="4">
        <f>C675+C678</f>
        <v>965000</v>
      </c>
      <c r="D674" s="4">
        <f>D675+D678</f>
        <v>965000</v>
      </c>
      <c r="E674" s="14">
        <f>E675+E678</f>
        <v>248463.71999999997</v>
      </c>
      <c r="F674" s="14">
        <f t="shared" si="58"/>
        <v>25.747535751295338</v>
      </c>
    </row>
    <row r="675" spans="1:6" ht="18" customHeight="1">
      <c r="A675" s="41">
        <v>322</v>
      </c>
      <c r="B675" s="3" t="s">
        <v>70</v>
      </c>
      <c r="C675" s="4">
        <v>150000</v>
      </c>
      <c r="D675" s="4">
        <v>150000</v>
      </c>
      <c r="E675" s="14">
        <f>E676+E677</f>
        <v>85346.92</v>
      </c>
      <c r="F675" s="14">
        <f t="shared" si="58"/>
        <v>56.89794666666666</v>
      </c>
    </row>
    <row r="676" spans="1:6" ht="15" customHeight="1">
      <c r="A676" s="41" t="s">
        <v>275</v>
      </c>
      <c r="B676" s="3" t="s">
        <v>276</v>
      </c>
      <c r="C676" s="4">
        <v>0</v>
      </c>
      <c r="D676" s="4">
        <v>0</v>
      </c>
      <c r="E676" s="14">
        <v>43446.88</v>
      </c>
      <c r="F676" s="14" t="e">
        <f>E676/D676*100</f>
        <v>#DIV/0!</v>
      </c>
    </row>
    <row r="677" spans="1:6" ht="15" customHeight="1">
      <c r="A677" s="41">
        <v>3224</v>
      </c>
      <c r="B677" s="3" t="s">
        <v>90</v>
      </c>
      <c r="C677" s="4">
        <v>0</v>
      </c>
      <c r="D677" s="4">
        <v>0</v>
      </c>
      <c r="E677" s="14">
        <v>41900.04</v>
      </c>
      <c r="F677" s="14" t="e">
        <f t="shared" si="58"/>
        <v>#DIV/0!</v>
      </c>
    </row>
    <row r="678" spans="1:6" ht="18" customHeight="1">
      <c r="A678" s="41">
        <v>323</v>
      </c>
      <c r="B678" s="3" t="s">
        <v>0</v>
      </c>
      <c r="C678" s="4">
        <v>815000</v>
      </c>
      <c r="D678" s="4">
        <v>815000</v>
      </c>
      <c r="E678" s="14">
        <f>E679+E680</f>
        <v>163116.8</v>
      </c>
      <c r="F678" s="14">
        <f t="shared" si="58"/>
        <v>20.014331288343556</v>
      </c>
    </row>
    <row r="679" spans="1:6" ht="15" customHeight="1">
      <c r="A679" s="41">
        <v>3232</v>
      </c>
      <c r="B679" s="3" t="s">
        <v>91</v>
      </c>
      <c r="C679" s="4">
        <v>0</v>
      </c>
      <c r="D679" s="4">
        <v>0</v>
      </c>
      <c r="E679" s="14">
        <v>163116.8</v>
      </c>
      <c r="F679" s="14" t="e">
        <f t="shared" si="58"/>
        <v>#DIV/0!</v>
      </c>
    </row>
    <row r="680" spans="1:6" ht="15" customHeight="1">
      <c r="A680" s="41" t="s">
        <v>35</v>
      </c>
      <c r="B680" s="3" t="s">
        <v>277</v>
      </c>
      <c r="C680" s="4">
        <v>0</v>
      </c>
      <c r="D680" s="4">
        <v>0</v>
      </c>
      <c r="E680" s="14">
        <v>0</v>
      </c>
      <c r="F680" s="14" t="e">
        <f>E680/D680*100</f>
        <v>#DIV/0!</v>
      </c>
    </row>
    <row r="681" spans="1:6" ht="25.5" customHeight="1">
      <c r="A681" s="236" t="s">
        <v>963</v>
      </c>
      <c r="B681" s="237"/>
      <c r="C681" s="5">
        <f>C689</f>
        <v>10000</v>
      </c>
      <c r="D681" s="5">
        <f>D689</f>
        <v>10000</v>
      </c>
      <c r="E681" s="136">
        <f>E689</f>
        <v>0</v>
      </c>
      <c r="F681" s="14">
        <f t="shared" si="58"/>
        <v>0</v>
      </c>
    </row>
    <row r="682" spans="1:6" ht="25.5" customHeight="1">
      <c r="A682" s="228" t="s">
        <v>1106</v>
      </c>
      <c r="B682" s="229"/>
      <c r="C682" s="64">
        <f>SUM(C683:C688)</f>
        <v>10000</v>
      </c>
      <c r="D682" s="64">
        <f>SUM(D683:D688)</f>
        <v>10000</v>
      </c>
      <c r="E682" s="134">
        <f>SUM(E683:E688)</f>
        <v>0</v>
      </c>
      <c r="F682" s="14">
        <f aca="true" t="shared" si="71" ref="F682:F688">E682/D682*100</f>
        <v>0</v>
      </c>
    </row>
    <row r="683" spans="1:6" ht="18" customHeight="1">
      <c r="A683" s="224" t="s">
        <v>1045</v>
      </c>
      <c r="B683" s="225"/>
      <c r="C683" s="4">
        <v>0</v>
      </c>
      <c r="D683" s="4">
        <v>0</v>
      </c>
      <c r="E683" s="14">
        <v>0</v>
      </c>
      <c r="F683" s="14" t="e">
        <f t="shared" si="71"/>
        <v>#DIV/0!</v>
      </c>
    </row>
    <row r="684" spans="1:6" ht="18" customHeight="1">
      <c r="A684" s="224" t="s">
        <v>1255</v>
      </c>
      <c r="B684" s="225"/>
      <c r="C684" s="4">
        <v>0</v>
      </c>
      <c r="D684" s="4">
        <v>0</v>
      </c>
      <c r="E684" s="14">
        <v>0</v>
      </c>
      <c r="F684" s="14" t="e">
        <f t="shared" si="71"/>
        <v>#DIV/0!</v>
      </c>
    </row>
    <row r="685" spans="1:6" ht="18" customHeight="1">
      <c r="A685" s="224" t="s">
        <v>1259</v>
      </c>
      <c r="B685" s="225"/>
      <c r="C685" s="4">
        <v>10000</v>
      </c>
      <c r="D685" s="4">
        <v>10000</v>
      </c>
      <c r="E685" s="14">
        <v>0</v>
      </c>
      <c r="F685" s="14">
        <f t="shared" si="71"/>
        <v>0</v>
      </c>
    </row>
    <row r="686" spans="1:6" ht="18" customHeight="1">
      <c r="A686" s="224" t="s">
        <v>1256</v>
      </c>
      <c r="B686" s="225"/>
      <c r="C686" s="4">
        <v>0</v>
      </c>
      <c r="D686" s="4">
        <v>0</v>
      </c>
      <c r="E686" s="14">
        <v>0</v>
      </c>
      <c r="F686" s="14" t="e">
        <f t="shared" si="71"/>
        <v>#DIV/0!</v>
      </c>
    </row>
    <row r="687" spans="1:6" ht="18" customHeight="1">
      <c r="A687" s="224" t="s">
        <v>1257</v>
      </c>
      <c r="B687" s="225"/>
      <c r="C687" s="4">
        <v>0</v>
      </c>
      <c r="D687" s="4">
        <v>0</v>
      </c>
      <c r="E687" s="14">
        <v>0</v>
      </c>
      <c r="F687" s="14" t="e">
        <f t="shared" si="71"/>
        <v>#DIV/0!</v>
      </c>
    </row>
    <row r="688" spans="1:6" ht="18" customHeight="1">
      <c r="A688" s="224" t="s">
        <v>1262</v>
      </c>
      <c r="B688" s="225"/>
      <c r="C688" s="4">
        <v>0</v>
      </c>
      <c r="D688" s="4">
        <v>0</v>
      </c>
      <c r="E688" s="14">
        <v>0</v>
      </c>
      <c r="F688" s="14" t="e">
        <f t="shared" si="71"/>
        <v>#DIV/0!</v>
      </c>
    </row>
    <row r="689" spans="1:6" ht="21" customHeight="1">
      <c r="A689" s="41">
        <v>32</v>
      </c>
      <c r="B689" s="3" t="s">
        <v>63</v>
      </c>
      <c r="C689" s="4">
        <f>C690+C693</f>
        <v>10000</v>
      </c>
      <c r="D689" s="4">
        <f>D690+D693</f>
        <v>10000</v>
      </c>
      <c r="E689" s="14">
        <f>E690+E693</f>
        <v>0</v>
      </c>
      <c r="F689" s="14">
        <f t="shared" si="58"/>
        <v>0</v>
      </c>
    </row>
    <row r="690" spans="1:6" ht="18" customHeight="1">
      <c r="A690" s="41">
        <v>323</v>
      </c>
      <c r="B690" s="3" t="s">
        <v>0</v>
      </c>
      <c r="C690" s="4">
        <v>0</v>
      </c>
      <c r="D690" s="4">
        <v>0</v>
      </c>
      <c r="E690" s="14">
        <f>SUM(E691:E692)</f>
        <v>0</v>
      </c>
      <c r="F690" s="14" t="e">
        <f t="shared" si="58"/>
        <v>#DIV/0!</v>
      </c>
    </row>
    <row r="691" spans="1:6" ht="15" customHeight="1">
      <c r="A691" s="41" t="s">
        <v>562</v>
      </c>
      <c r="B691" s="3" t="s">
        <v>563</v>
      </c>
      <c r="C691" s="4">
        <v>0</v>
      </c>
      <c r="D691" s="4">
        <v>0</v>
      </c>
      <c r="E691" s="14">
        <v>0</v>
      </c>
      <c r="F691" s="14" t="e">
        <f>E691/D691*100</f>
        <v>#DIV/0!</v>
      </c>
    </row>
    <row r="692" spans="1:6" ht="15" customHeight="1">
      <c r="A692" s="41" t="s">
        <v>341</v>
      </c>
      <c r="B692" s="3" t="s">
        <v>343</v>
      </c>
      <c r="C692" s="4">
        <v>0</v>
      </c>
      <c r="D692" s="4">
        <v>0</v>
      </c>
      <c r="E692" s="14">
        <v>0</v>
      </c>
      <c r="F692" s="14" t="e">
        <f t="shared" si="58"/>
        <v>#DIV/0!</v>
      </c>
    </row>
    <row r="693" spans="1:6" ht="18" customHeight="1">
      <c r="A693" s="41">
        <v>329</v>
      </c>
      <c r="B693" s="72" t="s">
        <v>3</v>
      </c>
      <c r="C693" s="4">
        <v>10000</v>
      </c>
      <c r="D693" s="4">
        <v>10000</v>
      </c>
      <c r="E693" s="14">
        <f>E694</f>
        <v>0</v>
      </c>
      <c r="F693" s="14">
        <f t="shared" si="58"/>
        <v>0</v>
      </c>
    </row>
    <row r="694" spans="1:6" ht="15" customHeight="1">
      <c r="A694" s="41">
        <v>3291</v>
      </c>
      <c r="B694" s="3" t="s">
        <v>174</v>
      </c>
      <c r="C694" s="4">
        <v>0</v>
      </c>
      <c r="D694" s="4">
        <v>0</v>
      </c>
      <c r="E694" s="14">
        <v>0</v>
      </c>
      <c r="F694" s="14" t="e">
        <f aca="true" t="shared" si="72" ref="F694:F707">E694/D694*100</f>
        <v>#DIV/0!</v>
      </c>
    </row>
    <row r="695" spans="1:6" ht="25.5" customHeight="1">
      <c r="A695" s="230" t="s">
        <v>964</v>
      </c>
      <c r="B695" s="231"/>
      <c r="C695" s="5">
        <f>C703</f>
        <v>50000</v>
      </c>
      <c r="D695" s="5">
        <f>D703</f>
        <v>50000</v>
      </c>
      <c r="E695" s="136">
        <f>E703</f>
        <v>0</v>
      </c>
      <c r="F695" s="14">
        <f t="shared" si="72"/>
        <v>0</v>
      </c>
    </row>
    <row r="696" spans="1:6" ht="25.5" customHeight="1">
      <c r="A696" s="228" t="s">
        <v>1107</v>
      </c>
      <c r="B696" s="229"/>
      <c r="C696" s="64">
        <f>SUM(C697:C702)</f>
        <v>50000</v>
      </c>
      <c r="D696" s="64">
        <f>SUM(D697:D702)</f>
        <v>50000</v>
      </c>
      <c r="E696" s="134">
        <f>SUM(E697:E702)</f>
        <v>0</v>
      </c>
      <c r="F696" s="14">
        <f t="shared" si="72"/>
        <v>0</v>
      </c>
    </row>
    <row r="697" spans="1:6" ht="18" customHeight="1">
      <c r="A697" s="224" t="s">
        <v>1045</v>
      </c>
      <c r="B697" s="225"/>
      <c r="C697" s="4">
        <v>0</v>
      </c>
      <c r="D697" s="4">
        <v>0</v>
      </c>
      <c r="E697" s="14">
        <v>0</v>
      </c>
      <c r="F697" s="14" t="e">
        <f t="shared" si="72"/>
        <v>#DIV/0!</v>
      </c>
    </row>
    <row r="698" spans="1:6" ht="18" customHeight="1">
      <c r="A698" s="224" t="s">
        <v>1255</v>
      </c>
      <c r="B698" s="225"/>
      <c r="C698" s="4">
        <v>0</v>
      </c>
      <c r="D698" s="4">
        <v>0</v>
      </c>
      <c r="E698" s="14">
        <v>0</v>
      </c>
      <c r="F698" s="14" t="e">
        <f t="shared" si="72"/>
        <v>#DIV/0!</v>
      </c>
    </row>
    <row r="699" spans="1:6" ht="18" customHeight="1">
      <c r="A699" s="224" t="s">
        <v>1259</v>
      </c>
      <c r="B699" s="225"/>
      <c r="C699" s="4">
        <v>50000</v>
      </c>
      <c r="D699" s="4">
        <v>50000</v>
      </c>
      <c r="E699" s="14">
        <v>0</v>
      </c>
      <c r="F699" s="14">
        <f t="shared" si="72"/>
        <v>0</v>
      </c>
    </row>
    <row r="700" spans="1:6" ht="18" customHeight="1">
      <c r="A700" s="224" t="s">
        <v>1256</v>
      </c>
      <c r="B700" s="225"/>
      <c r="C700" s="4">
        <v>0</v>
      </c>
      <c r="D700" s="4">
        <v>0</v>
      </c>
      <c r="E700" s="14">
        <v>0</v>
      </c>
      <c r="F700" s="14" t="e">
        <f t="shared" si="72"/>
        <v>#DIV/0!</v>
      </c>
    </row>
    <row r="701" spans="1:6" ht="18" customHeight="1">
      <c r="A701" s="224" t="s">
        <v>1257</v>
      </c>
      <c r="B701" s="225"/>
      <c r="C701" s="4">
        <v>0</v>
      </c>
      <c r="D701" s="4">
        <v>0</v>
      </c>
      <c r="E701" s="14">
        <v>0</v>
      </c>
      <c r="F701" s="14" t="e">
        <f t="shared" si="72"/>
        <v>#DIV/0!</v>
      </c>
    </row>
    <row r="702" spans="1:6" ht="18" customHeight="1">
      <c r="A702" s="224" t="s">
        <v>1262</v>
      </c>
      <c r="B702" s="225"/>
      <c r="C702" s="4">
        <v>0</v>
      </c>
      <c r="D702" s="4">
        <v>0</v>
      </c>
      <c r="E702" s="14">
        <v>0</v>
      </c>
      <c r="F702" s="14" t="e">
        <f t="shared" si="72"/>
        <v>#DIV/0!</v>
      </c>
    </row>
    <row r="703" spans="1:6" ht="21" customHeight="1">
      <c r="A703" s="41">
        <v>42</v>
      </c>
      <c r="B703" s="3" t="s">
        <v>614</v>
      </c>
      <c r="C703" s="4">
        <f aca="true" t="shared" si="73" ref="C703:E704">C704</f>
        <v>50000</v>
      </c>
      <c r="D703" s="4">
        <f t="shared" si="73"/>
        <v>50000</v>
      </c>
      <c r="E703" s="14">
        <f t="shared" si="73"/>
        <v>0</v>
      </c>
      <c r="F703" s="14">
        <f t="shared" si="72"/>
        <v>0</v>
      </c>
    </row>
    <row r="704" spans="1:6" ht="18" customHeight="1">
      <c r="A704" s="41" t="s">
        <v>170</v>
      </c>
      <c r="B704" s="3" t="s">
        <v>84</v>
      </c>
      <c r="C704" s="4">
        <v>50000</v>
      </c>
      <c r="D704" s="4">
        <v>50000</v>
      </c>
      <c r="E704" s="14">
        <f t="shared" si="73"/>
        <v>0</v>
      </c>
      <c r="F704" s="14">
        <f t="shared" si="72"/>
        <v>0</v>
      </c>
    </row>
    <row r="705" spans="1:6" ht="15" customHeight="1">
      <c r="A705" s="41" t="s">
        <v>300</v>
      </c>
      <c r="B705" s="3" t="s">
        <v>965</v>
      </c>
      <c r="C705" s="4">
        <v>0</v>
      </c>
      <c r="D705" s="4">
        <v>0</v>
      </c>
      <c r="E705" s="14">
        <v>0</v>
      </c>
      <c r="F705" s="14" t="e">
        <f t="shared" si="72"/>
        <v>#DIV/0!</v>
      </c>
    </row>
    <row r="706" spans="1:6" ht="30" customHeight="1">
      <c r="A706" s="232" t="s">
        <v>966</v>
      </c>
      <c r="B706" s="233"/>
      <c r="C706" s="63">
        <f>C707+C718+C730</f>
        <v>690000</v>
      </c>
      <c r="D706" s="63">
        <f>D707+D718+D730</f>
        <v>690000</v>
      </c>
      <c r="E706" s="133">
        <f>E707+E718+E730</f>
        <v>290000</v>
      </c>
      <c r="F706" s="14">
        <f t="shared" si="72"/>
        <v>42.028985507246375</v>
      </c>
    </row>
    <row r="707" spans="1:6" ht="25.5" customHeight="1">
      <c r="A707" s="230" t="s">
        <v>967</v>
      </c>
      <c r="B707" s="231"/>
      <c r="C707" s="5">
        <f>C715</f>
        <v>660000</v>
      </c>
      <c r="D707" s="5">
        <f>D715</f>
        <v>660000</v>
      </c>
      <c r="E707" s="136">
        <f>E715</f>
        <v>290000</v>
      </c>
      <c r="F707" s="14">
        <f t="shared" si="72"/>
        <v>43.93939393939394</v>
      </c>
    </row>
    <row r="708" spans="1:6" ht="25.5" customHeight="1">
      <c r="A708" s="228" t="s">
        <v>1108</v>
      </c>
      <c r="B708" s="229"/>
      <c r="C708" s="64">
        <f>SUM(C709:C714)</f>
        <v>660000</v>
      </c>
      <c r="D708" s="64">
        <f>SUM(D709:D714)</f>
        <v>660000</v>
      </c>
      <c r="E708" s="134">
        <f>SUM(E709:E714)</f>
        <v>290000</v>
      </c>
      <c r="F708" s="14">
        <f aca="true" t="shared" si="74" ref="F708:F714">E708/D708*100</f>
        <v>43.93939393939394</v>
      </c>
    </row>
    <row r="709" spans="1:6" ht="18" customHeight="1">
      <c r="A709" s="224" t="s">
        <v>1045</v>
      </c>
      <c r="B709" s="225"/>
      <c r="C709" s="4">
        <v>660000</v>
      </c>
      <c r="D709" s="4">
        <v>660000</v>
      </c>
      <c r="E709" s="14">
        <v>290000</v>
      </c>
      <c r="F709" s="14">
        <f t="shared" si="74"/>
        <v>43.93939393939394</v>
      </c>
    </row>
    <row r="710" spans="1:6" ht="18" customHeight="1">
      <c r="A710" s="224" t="s">
        <v>1255</v>
      </c>
      <c r="B710" s="225"/>
      <c r="C710" s="4">
        <v>0</v>
      </c>
      <c r="D710" s="4">
        <v>0</v>
      </c>
      <c r="E710" s="14">
        <v>0</v>
      </c>
      <c r="F710" s="14" t="e">
        <f t="shared" si="74"/>
        <v>#DIV/0!</v>
      </c>
    </row>
    <row r="711" spans="1:6" ht="18" customHeight="1">
      <c r="A711" s="224" t="s">
        <v>1259</v>
      </c>
      <c r="B711" s="225"/>
      <c r="C711" s="4">
        <v>0</v>
      </c>
      <c r="D711" s="4">
        <v>0</v>
      </c>
      <c r="E711" s="14">
        <v>0</v>
      </c>
      <c r="F711" s="14" t="e">
        <f t="shared" si="74"/>
        <v>#DIV/0!</v>
      </c>
    </row>
    <row r="712" spans="1:6" ht="18" customHeight="1">
      <c r="A712" s="224" t="s">
        <v>1256</v>
      </c>
      <c r="B712" s="225"/>
      <c r="C712" s="4">
        <v>0</v>
      </c>
      <c r="D712" s="4">
        <v>0</v>
      </c>
      <c r="E712" s="14">
        <v>0</v>
      </c>
      <c r="F712" s="14" t="e">
        <f t="shared" si="74"/>
        <v>#DIV/0!</v>
      </c>
    </row>
    <row r="713" spans="1:6" ht="18" customHeight="1">
      <c r="A713" s="224" t="s">
        <v>1257</v>
      </c>
      <c r="B713" s="225"/>
      <c r="C713" s="4">
        <v>0</v>
      </c>
      <c r="D713" s="4">
        <v>0</v>
      </c>
      <c r="E713" s="14">
        <v>0</v>
      </c>
      <c r="F713" s="14" t="e">
        <f t="shared" si="74"/>
        <v>#DIV/0!</v>
      </c>
    </row>
    <row r="714" spans="1:6" ht="18" customHeight="1">
      <c r="A714" s="224" t="s">
        <v>1262</v>
      </c>
      <c r="B714" s="225"/>
      <c r="C714" s="4">
        <v>0</v>
      </c>
      <c r="D714" s="4">
        <v>0</v>
      </c>
      <c r="E714" s="14">
        <v>0</v>
      </c>
      <c r="F714" s="14" t="e">
        <f t="shared" si="74"/>
        <v>#DIV/0!</v>
      </c>
    </row>
    <row r="715" spans="1:6" ht="21" customHeight="1">
      <c r="A715" s="41" t="s">
        <v>619</v>
      </c>
      <c r="B715" s="3" t="s">
        <v>621</v>
      </c>
      <c r="C715" s="4">
        <f>C716</f>
        <v>660000</v>
      </c>
      <c r="D715" s="4">
        <f>D716</f>
        <v>660000</v>
      </c>
      <c r="E715" s="14">
        <f>E716</f>
        <v>290000</v>
      </c>
      <c r="F715" s="14">
        <f aca="true" t="shared" si="75" ref="F715:F730">E715/D715*100</f>
        <v>43.93939393939394</v>
      </c>
    </row>
    <row r="716" spans="1:6" ht="18" customHeight="1">
      <c r="A716" s="41" t="s">
        <v>620</v>
      </c>
      <c r="B716" s="3" t="s">
        <v>622</v>
      </c>
      <c r="C716" s="4">
        <v>660000</v>
      </c>
      <c r="D716" s="4">
        <v>660000</v>
      </c>
      <c r="E716" s="14">
        <f>SUM(E717:E717)</f>
        <v>290000</v>
      </c>
      <c r="F716" s="14">
        <f t="shared" si="75"/>
        <v>43.93939393939394</v>
      </c>
    </row>
    <row r="717" spans="1:6" ht="15" customHeight="1">
      <c r="A717" s="41" t="s">
        <v>623</v>
      </c>
      <c r="B717" s="3" t="s">
        <v>624</v>
      </c>
      <c r="C717" s="4">
        <v>0</v>
      </c>
      <c r="D717" s="4">
        <v>0</v>
      </c>
      <c r="E717" s="14">
        <v>290000</v>
      </c>
      <c r="F717" s="14" t="e">
        <f t="shared" si="75"/>
        <v>#DIV/0!</v>
      </c>
    </row>
    <row r="718" spans="1:6" ht="25.5" customHeight="1">
      <c r="A718" s="230" t="s">
        <v>968</v>
      </c>
      <c r="B718" s="231"/>
      <c r="C718" s="5">
        <f>C726</f>
        <v>30000</v>
      </c>
      <c r="D718" s="5">
        <f>D726</f>
        <v>30000</v>
      </c>
      <c r="E718" s="136">
        <f>E726</f>
        <v>0</v>
      </c>
      <c r="F718" s="14">
        <f t="shared" si="75"/>
        <v>0</v>
      </c>
    </row>
    <row r="719" spans="1:6" ht="25.5" customHeight="1">
      <c r="A719" s="228" t="s">
        <v>1109</v>
      </c>
      <c r="B719" s="229"/>
      <c r="C719" s="64">
        <f>SUM(C720:C725)</f>
        <v>30000</v>
      </c>
      <c r="D719" s="64">
        <f>SUM(D720:D725)</f>
        <v>30000</v>
      </c>
      <c r="E719" s="134">
        <f>SUM(E720:E725)</f>
        <v>0</v>
      </c>
      <c r="F719" s="14">
        <f t="shared" si="75"/>
        <v>0</v>
      </c>
    </row>
    <row r="720" spans="1:6" ht="18" customHeight="1">
      <c r="A720" s="224" t="s">
        <v>1045</v>
      </c>
      <c r="B720" s="225"/>
      <c r="C720" s="4">
        <v>0</v>
      </c>
      <c r="D720" s="4">
        <v>0</v>
      </c>
      <c r="E720" s="14">
        <v>0</v>
      </c>
      <c r="F720" s="14" t="e">
        <f t="shared" si="75"/>
        <v>#DIV/0!</v>
      </c>
    </row>
    <row r="721" spans="1:6" ht="18" customHeight="1">
      <c r="A721" s="224" t="s">
        <v>1255</v>
      </c>
      <c r="B721" s="225"/>
      <c r="C721" s="4">
        <v>0</v>
      </c>
      <c r="D721" s="4">
        <v>0</v>
      </c>
      <c r="E721" s="14">
        <v>0</v>
      </c>
      <c r="F721" s="14" t="e">
        <f t="shared" si="75"/>
        <v>#DIV/0!</v>
      </c>
    </row>
    <row r="722" spans="1:6" ht="18" customHeight="1">
      <c r="A722" s="224" t="s">
        <v>1259</v>
      </c>
      <c r="B722" s="225"/>
      <c r="C722" s="4">
        <v>0</v>
      </c>
      <c r="D722" s="4">
        <v>0</v>
      </c>
      <c r="E722" s="14">
        <v>0</v>
      </c>
      <c r="F722" s="14" t="e">
        <f t="shared" si="75"/>
        <v>#DIV/0!</v>
      </c>
    </row>
    <row r="723" spans="1:6" ht="18" customHeight="1">
      <c r="A723" s="224" t="s">
        <v>1256</v>
      </c>
      <c r="B723" s="225"/>
      <c r="C723" s="4">
        <v>0</v>
      </c>
      <c r="D723" s="4">
        <v>0</v>
      </c>
      <c r="E723" s="14">
        <v>0</v>
      </c>
      <c r="F723" s="14" t="e">
        <f t="shared" si="75"/>
        <v>#DIV/0!</v>
      </c>
    </row>
    <row r="724" spans="1:6" ht="18" customHeight="1">
      <c r="A724" s="224" t="s">
        <v>1257</v>
      </c>
      <c r="B724" s="225"/>
      <c r="C724" s="4">
        <v>30000</v>
      </c>
      <c r="D724" s="4">
        <v>30000</v>
      </c>
      <c r="E724" s="14">
        <v>0</v>
      </c>
      <c r="F724" s="14">
        <f t="shared" si="75"/>
        <v>0</v>
      </c>
    </row>
    <row r="725" spans="1:6" ht="18" customHeight="1">
      <c r="A725" s="224" t="s">
        <v>1262</v>
      </c>
      <c r="B725" s="225"/>
      <c r="C725" s="4">
        <v>0</v>
      </c>
      <c r="D725" s="4">
        <v>0</v>
      </c>
      <c r="E725" s="14">
        <v>0</v>
      </c>
      <c r="F725" s="14" t="e">
        <f t="shared" si="75"/>
        <v>#DIV/0!</v>
      </c>
    </row>
    <row r="726" spans="1:6" ht="21" customHeight="1">
      <c r="A726" s="41" t="s">
        <v>619</v>
      </c>
      <c r="B726" s="3" t="s">
        <v>621</v>
      </c>
      <c r="C726" s="4">
        <f>C727</f>
        <v>30000</v>
      </c>
      <c r="D726" s="4">
        <f>D727</f>
        <v>30000</v>
      </c>
      <c r="E726" s="14">
        <f>E727</f>
        <v>0</v>
      </c>
      <c r="F726" s="14">
        <f t="shared" si="75"/>
        <v>0</v>
      </c>
    </row>
    <row r="727" spans="1:6" ht="18" customHeight="1">
      <c r="A727" s="41" t="s">
        <v>620</v>
      </c>
      <c r="B727" s="3" t="s">
        <v>622</v>
      </c>
      <c r="C727" s="4">
        <v>30000</v>
      </c>
      <c r="D727" s="4">
        <v>30000</v>
      </c>
      <c r="E727" s="14">
        <f>SUM(E728:E729)</f>
        <v>0</v>
      </c>
      <c r="F727" s="14">
        <f t="shared" si="75"/>
        <v>0</v>
      </c>
    </row>
    <row r="728" spans="1:6" ht="15" customHeight="1">
      <c r="A728" s="41" t="s">
        <v>623</v>
      </c>
      <c r="B728" s="3" t="s">
        <v>625</v>
      </c>
      <c r="C728" s="4">
        <v>0</v>
      </c>
      <c r="D728" s="4">
        <v>0</v>
      </c>
      <c r="E728" s="14">
        <v>0</v>
      </c>
      <c r="F728" s="14" t="e">
        <f t="shared" si="75"/>
        <v>#DIV/0!</v>
      </c>
    </row>
    <row r="729" spans="1:6" ht="15" customHeight="1">
      <c r="A729" s="41" t="s">
        <v>626</v>
      </c>
      <c r="B729" s="3" t="s">
        <v>627</v>
      </c>
      <c r="C729" s="4">
        <v>0</v>
      </c>
      <c r="D729" s="4">
        <v>0</v>
      </c>
      <c r="E729" s="14">
        <v>0</v>
      </c>
      <c r="F729" s="14" t="e">
        <f t="shared" si="75"/>
        <v>#DIV/0!</v>
      </c>
    </row>
    <row r="730" spans="1:6" ht="25.5" customHeight="1">
      <c r="A730" s="230" t="s">
        <v>969</v>
      </c>
      <c r="B730" s="231"/>
      <c r="C730" s="5">
        <f>C738</f>
        <v>0</v>
      </c>
      <c r="D730" s="5">
        <f>D738</f>
        <v>0</v>
      </c>
      <c r="E730" s="136">
        <f>E738</f>
        <v>0</v>
      </c>
      <c r="F730" s="14" t="e">
        <f t="shared" si="75"/>
        <v>#DIV/0!</v>
      </c>
    </row>
    <row r="731" spans="1:6" ht="25.5" customHeight="1">
      <c r="A731" s="228" t="s">
        <v>1110</v>
      </c>
      <c r="B731" s="229"/>
      <c r="C731" s="64">
        <f>SUM(C732:C737)</f>
        <v>0</v>
      </c>
      <c r="D731" s="64">
        <f>SUM(D732:D737)</f>
        <v>0</v>
      </c>
      <c r="E731" s="134">
        <f>SUM(E732:E737)</f>
        <v>0</v>
      </c>
      <c r="F731" s="14" t="e">
        <f aca="true" t="shared" si="76" ref="F731:F737">E731/D731*100</f>
        <v>#DIV/0!</v>
      </c>
    </row>
    <row r="732" spans="1:6" ht="18" customHeight="1">
      <c r="A732" s="224" t="s">
        <v>1045</v>
      </c>
      <c r="B732" s="225"/>
      <c r="C732" s="4">
        <v>0</v>
      </c>
      <c r="D732" s="4">
        <v>0</v>
      </c>
      <c r="E732" s="14">
        <v>0</v>
      </c>
      <c r="F732" s="14" t="e">
        <f t="shared" si="76"/>
        <v>#DIV/0!</v>
      </c>
    </row>
    <row r="733" spans="1:6" ht="18" customHeight="1">
      <c r="A733" s="224" t="s">
        <v>1255</v>
      </c>
      <c r="B733" s="225"/>
      <c r="C733" s="4">
        <v>0</v>
      </c>
      <c r="D733" s="4">
        <v>0</v>
      </c>
      <c r="E733" s="14">
        <v>0</v>
      </c>
      <c r="F733" s="14" t="e">
        <f t="shared" si="76"/>
        <v>#DIV/0!</v>
      </c>
    </row>
    <row r="734" spans="1:6" ht="18" customHeight="1">
      <c r="A734" s="224" t="s">
        <v>1259</v>
      </c>
      <c r="B734" s="225"/>
      <c r="C734" s="4">
        <v>0</v>
      </c>
      <c r="D734" s="4">
        <v>0</v>
      </c>
      <c r="E734" s="14">
        <v>0</v>
      </c>
      <c r="F734" s="14" t="e">
        <f t="shared" si="76"/>
        <v>#DIV/0!</v>
      </c>
    </row>
    <row r="735" spans="1:6" ht="18" customHeight="1">
      <c r="A735" s="224" t="s">
        <v>1256</v>
      </c>
      <c r="B735" s="225"/>
      <c r="C735" s="4">
        <v>0</v>
      </c>
      <c r="D735" s="4">
        <v>0</v>
      </c>
      <c r="E735" s="14">
        <v>0</v>
      </c>
      <c r="F735" s="14" t="e">
        <f t="shared" si="76"/>
        <v>#DIV/0!</v>
      </c>
    </row>
    <row r="736" spans="1:6" ht="18" customHeight="1">
      <c r="A736" s="224" t="s">
        <v>1257</v>
      </c>
      <c r="B736" s="225"/>
      <c r="C736" s="4">
        <v>0</v>
      </c>
      <c r="D736" s="4">
        <v>0</v>
      </c>
      <c r="E736" s="14">
        <v>0</v>
      </c>
      <c r="F736" s="14" t="e">
        <f t="shared" si="76"/>
        <v>#DIV/0!</v>
      </c>
    </row>
    <row r="737" spans="1:6" ht="18" customHeight="1">
      <c r="A737" s="224" t="s">
        <v>1262</v>
      </c>
      <c r="B737" s="225"/>
      <c r="C737" s="4">
        <v>0</v>
      </c>
      <c r="D737" s="4">
        <v>0</v>
      </c>
      <c r="E737" s="14">
        <v>0</v>
      </c>
      <c r="F737" s="14" t="e">
        <f t="shared" si="76"/>
        <v>#DIV/0!</v>
      </c>
    </row>
    <row r="738" spans="1:6" ht="21" customHeight="1">
      <c r="A738" s="41">
        <v>42</v>
      </c>
      <c r="B738" s="3" t="s">
        <v>614</v>
      </c>
      <c r="C738" s="4">
        <f aca="true" t="shared" si="77" ref="C738:E739">C739</f>
        <v>0</v>
      </c>
      <c r="D738" s="4">
        <f t="shared" si="77"/>
        <v>0</v>
      </c>
      <c r="E738" s="14">
        <f t="shared" si="77"/>
        <v>0</v>
      </c>
      <c r="F738" s="14" t="e">
        <f>E738/D738*100</f>
        <v>#DIV/0!</v>
      </c>
    </row>
    <row r="739" spans="1:6" ht="18" customHeight="1">
      <c r="A739" s="41" t="s">
        <v>170</v>
      </c>
      <c r="B739" s="3" t="s">
        <v>84</v>
      </c>
      <c r="C739" s="4">
        <v>0</v>
      </c>
      <c r="D739" s="4">
        <v>0</v>
      </c>
      <c r="E739" s="14">
        <f t="shared" si="77"/>
        <v>0</v>
      </c>
      <c r="F739" s="14" t="e">
        <f>E739/D739*100</f>
        <v>#DIV/0!</v>
      </c>
    </row>
    <row r="740" spans="1:6" ht="15" customHeight="1">
      <c r="A740" s="41" t="s">
        <v>332</v>
      </c>
      <c r="B740" s="3" t="s">
        <v>970</v>
      </c>
      <c r="C740" s="4">
        <v>0</v>
      </c>
      <c r="D740" s="4">
        <v>0</v>
      </c>
      <c r="E740" s="14">
        <v>0</v>
      </c>
      <c r="F740" s="14" t="e">
        <f>E740/D740*100</f>
        <v>#DIV/0!</v>
      </c>
    </row>
    <row r="741" spans="1:6" ht="30" customHeight="1">
      <c r="A741" s="232" t="s">
        <v>971</v>
      </c>
      <c r="B741" s="233"/>
      <c r="C741" s="63">
        <f>C742+C755+C768+C790+C779+C801</f>
        <v>1687000</v>
      </c>
      <c r="D741" s="63">
        <f>D742+D755+D768+D790+D779+D801</f>
        <v>1687000</v>
      </c>
      <c r="E741" s="133">
        <f>E742+E755+E768+E790+E779+E801</f>
        <v>488148.31999999995</v>
      </c>
      <c r="F741" s="14">
        <f>E741/D741*100</f>
        <v>28.935881446354472</v>
      </c>
    </row>
    <row r="742" spans="1:6" ht="25.5" customHeight="1">
      <c r="A742" s="230" t="s">
        <v>972</v>
      </c>
      <c r="B742" s="231"/>
      <c r="C742" s="5">
        <f>C750</f>
        <v>70000</v>
      </c>
      <c r="D742" s="5">
        <f>D750</f>
        <v>70000</v>
      </c>
      <c r="E742" s="136">
        <f>E750</f>
        <v>61537.5</v>
      </c>
      <c r="F742" s="14">
        <f>E742/D742*100</f>
        <v>87.91071428571429</v>
      </c>
    </row>
    <row r="743" spans="1:6" ht="25.5" customHeight="1">
      <c r="A743" s="228" t="s">
        <v>1111</v>
      </c>
      <c r="B743" s="229"/>
      <c r="C743" s="64">
        <f>SUM(C744:C749)</f>
        <v>70000</v>
      </c>
      <c r="D743" s="64">
        <f>SUM(D744:D749)</f>
        <v>70000</v>
      </c>
      <c r="E743" s="134">
        <f>SUM(E744:E749)</f>
        <v>61537.5</v>
      </c>
      <c r="F743" s="14">
        <f aca="true" t="shared" si="78" ref="F743:F749">E743/D743*100</f>
        <v>87.91071428571429</v>
      </c>
    </row>
    <row r="744" spans="1:6" ht="18" customHeight="1">
      <c r="A744" s="224" t="s">
        <v>1045</v>
      </c>
      <c r="B744" s="225"/>
      <c r="C744" s="4">
        <v>70000</v>
      </c>
      <c r="D744" s="4">
        <v>70000</v>
      </c>
      <c r="E744" s="14">
        <v>61537.5</v>
      </c>
      <c r="F744" s="14">
        <f t="shared" si="78"/>
        <v>87.91071428571429</v>
      </c>
    </row>
    <row r="745" spans="1:6" ht="18" customHeight="1">
      <c r="A745" s="224" t="s">
        <v>1255</v>
      </c>
      <c r="B745" s="225"/>
      <c r="C745" s="4">
        <v>0</v>
      </c>
      <c r="D745" s="4">
        <v>0</v>
      </c>
      <c r="E745" s="14">
        <v>0</v>
      </c>
      <c r="F745" s="14" t="e">
        <f t="shared" si="78"/>
        <v>#DIV/0!</v>
      </c>
    </row>
    <row r="746" spans="1:6" ht="18" customHeight="1">
      <c r="A746" s="224" t="s">
        <v>1259</v>
      </c>
      <c r="B746" s="225"/>
      <c r="C746" s="4">
        <v>0</v>
      </c>
      <c r="D746" s="4">
        <v>0</v>
      </c>
      <c r="E746" s="14">
        <v>0</v>
      </c>
      <c r="F746" s="14" t="e">
        <f t="shared" si="78"/>
        <v>#DIV/0!</v>
      </c>
    </row>
    <row r="747" spans="1:6" ht="18" customHeight="1">
      <c r="A747" s="224" t="s">
        <v>1256</v>
      </c>
      <c r="B747" s="225"/>
      <c r="C747" s="4">
        <v>0</v>
      </c>
      <c r="D747" s="4">
        <v>0</v>
      </c>
      <c r="E747" s="14">
        <v>0</v>
      </c>
      <c r="F747" s="14" t="e">
        <f t="shared" si="78"/>
        <v>#DIV/0!</v>
      </c>
    </row>
    <row r="748" spans="1:6" ht="18" customHeight="1">
      <c r="A748" s="224" t="s">
        <v>1257</v>
      </c>
      <c r="B748" s="225"/>
      <c r="C748" s="4">
        <v>0</v>
      </c>
      <c r="D748" s="4">
        <v>0</v>
      </c>
      <c r="E748" s="14">
        <v>0</v>
      </c>
      <c r="F748" s="14" t="e">
        <f t="shared" si="78"/>
        <v>#DIV/0!</v>
      </c>
    </row>
    <row r="749" spans="1:6" ht="18" customHeight="1">
      <c r="A749" s="224" t="s">
        <v>1262</v>
      </c>
      <c r="B749" s="225"/>
      <c r="C749" s="4">
        <v>0</v>
      </c>
      <c r="D749" s="4">
        <v>0</v>
      </c>
      <c r="E749" s="14">
        <v>0</v>
      </c>
      <c r="F749" s="14" t="e">
        <f t="shared" si="78"/>
        <v>#DIV/0!</v>
      </c>
    </row>
    <row r="750" spans="1:6" ht="21" customHeight="1">
      <c r="A750" s="41" t="s">
        <v>134</v>
      </c>
      <c r="B750" s="3" t="s">
        <v>63</v>
      </c>
      <c r="C750" s="4">
        <f>SUM(C751+C753)</f>
        <v>70000</v>
      </c>
      <c r="D750" s="4">
        <f>SUM(D751+D753)</f>
        <v>70000</v>
      </c>
      <c r="E750" s="14">
        <f>SUM(E751+E753)</f>
        <v>61537.5</v>
      </c>
      <c r="F750" s="14">
        <f aca="true" t="shared" si="79" ref="F750:F766">E750/D750*100</f>
        <v>87.91071428571429</v>
      </c>
    </row>
    <row r="751" spans="1:6" ht="18" customHeight="1">
      <c r="A751" s="41">
        <v>322</v>
      </c>
      <c r="B751" s="3" t="s">
        <v>70</v>
      </c>
      <c r="C751" s="4">
        <v>0</v>
      </c>
      <c r="D751" s="4">
        <v>0</v>
      </c>
      <c r="E751" s="14">
        <f>E752</f>
        <v>0</v>
      </c>
      <c r="F751" s="14" t="e">
        <f t="shared" si="79"/>
        <v>#DIV/0!</v>
      </c>
    </row>
    <row r="752" spans="1:6" ht="15" customHeight="1">
      <c r="A752" s="41">
        <v>3224</v>
      </c>
      <c r="B752" s="3" t="s">
        <v>90</v>
      </c>
      <c r="C752" s="4">
        <v>0</v>
      </c>
      <c r="D752" s="4">
        <v>0</v>
      </c>
      <c r="E752" s="14">
        <v>0</v>
      </c>
      <c r="F752" s="14" t="e">
        <f t="shared" si="79"/>
        <v>#DIV/0!</v>
      </c>
    </row>
    <row r="753" spans="1:6" ht="18" customHeight="1">
      <c r="A753" s="41" t="s">
        <v>135</v>
      </c>
      <c r="B753" s="3" t="s">
        <v>72</v>
      </c>
      <c r="C753" s="4">
        <v>70000</v>
      </c>
      <c r="D753" s="4">
        <v>70000</v>
      </c>
      <c r="E753" s="14">
        <f>E754</f>
        <v>61537.5</v>
      </c>
      <c r="F753" s="14">
        <f t="shared" si="79"/>
        <v>87.91071428571429</v>
      </c>
    </row>
    <row r="754" spans="1:6" ht="15" customHeight="1">
      <c r="A754" s="41" t="s">
        <v>136</v>
      </c>
      <c r="B754" s="3" t="s">
        <v>151</v>
      </c>
      <c r="C754" s="4">
        <v>0</v>
      </c>
      <c r="D754" s="4">
        <v>0</v>
      </c>
      <c r="E754" s="14">
        <v>61537.5</v>
      </c>
      <c r="F754" s="14" t="e">
        <f t="shared" si="79"/>
        <v>#DIV/0!</v>
      </c>
    </row>
    <row r="755" spans="1:6" ht="25.5" customHeight="1">
      <c r="A755" s="230" t="s">
        <v>1290</v>
      </c>
      <c r="B755" s="231"/>
      <c r="C755" s="5">
        <f>C763</f>
        <v>440000</v>
      </c>
      <c r="D755" s="5">
        <f>D763</f>
        <v>440000</v>
      </c>
      <c r="E755" s="136">
        <f>E763</f>
        <v>211679.56999999998</v>
      </c>
      <c r="F755" s="14">
        <f t="shared" si="79"/>
        <v>48.10899318181818</v>
      </c>
    </row>
    <row r="756" spans="1:6" ht="25.5" customHeight="1">
      <c r="A756" s="228" t="s">
        <v>1112</v>
      </c>
      <c r="B756" s="229"/>
      <c r="C756" s="64">
        <f>SUM(C757:C762)</f>
        <v>440000</v>
      </c>
      <c r="D756" s="64">
        <f>SUM(D757:D762)</f>
        <v>440000</v>
      </c>
      <c r="E756" s="134">
        <f>SUM(E757:E762)</f>
        <v>211679.57</v>
      </c>
      <c r="F756" s="14">
        <f t="shared" si="79"/>
        <v>48.108993181818185</v>
      </c>
    </row>
    <row r="757" spans="1:6" ht="18" customHeight="1">
      <c r="A757" s="224" t="s">
        <v>1045</v>
      </c>
      <c r="B757" s="225"/>
      <c r="C757" s="4">
        <v>440000</v>
      </c>
      <c r="D757" s="4">
        <v>440000</v>
      </c>
      <c r="E757" s="14">
        <v>211679.57</v>
      </c>
      <c r="F757" s="14">
        <f t="shared" si="79"/>
        <v>48.108993181818185</v>
      </c>
    </row>
    <row r="758" spans="1:6" ht="18" customHeight="1">
      <c r="A758" s="224" t="s">
        <v>1255</v>
      </c>
      <c r="B758" s="225"/>
      <c r="C758" s="4">
        <v>0</v>
      </c>
      <c r="D758" s="4">
        <v>0</v>
      </c>
      <c r="E758" s="14">
        <v>0</v>
      </c>
      <c r="F758" s="14" t="e">
        <f t="shared" si="79"/>
        <v>#DIV/0!</v>
      </c>
    </row>
    <row r="759" spans="1:6" ht="18" customHeight="1">
      <c r="A759" s="224" t="s">
        <v>1259</v>
      </c>
      <c r="B759" s="225"/>
      <c r="C759" s="4">
        <v>0</v>
      </c>
      <c r="D759" s="4">
        <v>0</v>
      </c>
      <c r="E759" s="14">
        <v>0</v>
      </c>
      <c r="F759" s="14" t="e">
        <f t="shared" si="79"/>
        <v>#DIV/0!</v>
      </c>
    </row>
    <row r="760" spans="1:6" ht="18" customHeight="1">
      <c r="A760" s="224" t="s">
        <v>1256</v>
      </c>
      <c r="B760" s="225"/>
      <c r="C760" s="4">
        <v>0</v>
      </c>
      <c r="D760" s="4">
        <v>0</v>
      </c>
      <c r="E760" s="14">
        <v>0</v>
      </c>
      <c r="F760" s="14" t="e">
        <f t="shared" si="79"/>
        <v>#DIV/0!</v>
      </c>
    </row>
    <row r="761" spans="1:6" ht="18" customHeight="1">
      <c r="A761" s="224" t="s">
        <v>1049</v>
      </c>
      <c r="B761" s="225"/>
      <c r="C761" s="4">
        <v>0</v>
      </c>
      <c r="D761" s="4">
        <v>0</v>
      </c>
      <c r="E761" s="14">
        <v>0</v>
      </c>
      <c r="F761" s="14" t="e">
        <f t="shared" si="79"/>
        <v>#DIV/0!</v>
      </c>
    </row>
    <row r="762" spans="1:6" ht="18" customHeight="1">
      <c r="A762" s="224" t="s">
        <v>1262</v>
      </c>
      <c r="B762" s="225"/>
      <c r="C762" s="4">
        <v>0</v>
      </c>
      <c r="D762" s="4">
        <v>0</v>
      </c>
      <c r="E762" s="14">
        <v>0</v>
      </c>
      <c r="F762" s="14" t="e">
        <f t="shared" si="79"/>
        <v>#DIV/0!</v>
      </c>
    </row>
    <row r="763" spans="1:6" ht="21" customHeight="1">
      <c r="A763" s="41">
        <v>38</v>
      </c>
      <c r="B763" s="3" t="s">
        <v>6</v>
      </c>
      <c r="C763" s="4">
        <f>C764</f>
        <v>440000</v>
      </c>
      <c r="D763" s="4">
        <f>D764</f>
        <v>440000</v>
      </c>
      <c r="E763" s="14">
        <f>E764</f>
        <v>211679.56999999998</v>
      </c>
      <c r="F763" s="14">
        <f t="shared" si="79"/>
        <v>48.10899318181818</v>
      </c>
    </row>
    <row r="764" spans="1:6" ht="18" customHeight="1">
      <c r="A764" s="41">
        <v>381</v>
      </c>
      <c r="B764" s="3" t="s">
        <v>94</v>
      </c>
      <c r="C764" s="4">
        <v>440000</v>
      </c>
      <c r="D764" s="4">
        <v>440000</v>
      </c>
      <c r="E764" s="14">
        <f>E765</f>
        <v>211679.56999999998</v>
      </c>
      <c r="F764" s="14">
        <f t="shared" si="79"/>
        <v>48.10899318181818</v>
      </c>
    </row>
    <row r="765" spans="1:6" ht="15" customHeight="1">
      <c r="A765" s="41">
        <v>3811</v>
      </c>
      <c r="B765" s="3" t="s">
        <v>95</v>
      </c>
      <c r="C765" s="4">
        <f>C766+C767</f>
        <v>0</v>
      </c>
      <c r="D765" s="4">
        <f>D766+D767</f>
        <v>0</v>
      </c>
      <c r="E765" s="14">
        <f>E766+E767</f>
        <v>211679.56999999998</v>
      </c>
      <c r="F765" s="14" t="e">
        <f t="shared" si="79"/>
        <v>#DIV/0!</v>
      </c>
    </row>
    <row r="766" spans="1:6" ht="14.25" customHeight="1">
      <c r="A766" s="41">
        <v>38115</v>
      </c>
      <c r="B766" s="3" t="s">
        <v>1291</v>
      </c>
      <c r="C766" s="4">
        <v>0</v>
      </c>
      <c r="D766" s="4">
        <v>0</v>
      </c>
      <c r="E766" s="14">
        <v>36153.52</v>
      </c>
      <c r="F766" s="14" t="e">
        <f t="shared" si="79"/>
        <v>#DIV/0!</v>
      </c>
    </row>
    <row r="767" spans="1:6" ht="14.25" customHeight="1">
      <c r="A767" s="41">
        <v>38115</v>
      </c>
      <c r="B767" s="3" t="s">
        <v>1292</v>
      </c>
      <c r="C767" s="4">
        <v>0</v>
      </c>
      <c r="D767" s="4">
        <v>0</v>
      </c>
      <c r="E767" s="14">
        <v>175526.05</v>
      </c>
      <c r="F767" s="14" t="e">
        <f>E767/D767*100</f>
        <v>#DIV/0!</v>
      </c>
    </row>
    <row r="768" spans="1:6" ht="25.5" customHeight="1">
      <c r="A768" s="230" t="s">
        <v>973</v>
      </c>
      <c r="B768" s="231"/>
      <c r="C768" s="5">
        <f>C776</f>
        <v>50000</v>
      </c>
      <c r="D768" s="5">
        <f>D776</f>
        <v>50000</v>
      </c>
      <c r="E768" s="136">
        <f>E776</f>
        <v>0</v>
      </c>
      <c r="F768" s="14">
        <f aca="true" t="shared" si="80" ref="F768:F789">E768/D768*100</f>
        <v>0</v>
      </c>
    </row>
    <row r="769" spans="1:6" ht="25.5" customHeight="1">
      <c r="A769" s="228" t="s">
        <v>1113</v>
      </c>
      <c r="B769" s="229"/>
      <c r="C769" s="64">
        <f>SUM(C770:C775)</f>
        <v>50000</v>
      </c>
      <c r="D769" s="64">
        <f>SUM(D770:D775)</f>
        <v>50000</v>
      </c>
      <c r="E769" s="134">
        <f>SUM(E770:E775)</f>
        <v>0</v>
      </c>
      <c r="F769" s="14">
        <f t="shared" si="80"/>
        <v>0</v>
      </c>
    </row>
    <row r="770" spans="1:6" ht="18" customHeight="1">
      <c r="A770" s="224" t="s">
        <v>1045</v>
      </c>
      <c r="B770" s="225"/>
      <c r="C770" s="4">
        <v>50000</v>
      </c>
      <c r="D770" s="4">
        <v>50000</v>
      </c>
      <c r="E770" s="14">
        <v>0</v>
      </c>
      <c r="F770" s="14">
        <f t="shared" si="80"/>
        <v>0</v>
      </c>
    </row>
    <row r="771" spans="1:6" ht="18" customHeight="1">
      <c r="A771" s="224" t="s">
        <v>1255</v>
      </c>
      <c r="B771" s="225"/>
      <c r="C771" s="4">
        <v>0</v>
      </c>
      <c r="D771" s="4">
        <v>0</v>
      </c>
      <c r="E771" s="14">
        <v>0</v>
      </c>
      <c r="F771" s="14" t="e">
        <f t="shared" si="80"/>
        <v>#DIV/0!</v>
      </c>
    </row>
    <row r="772" spans="1:6" ht="18" customHeight="1">
      <c r="A772" s="224" t="s">
        <v>1259</v>
      </c>
      <c r="B772" s="225"/>
      <c r="C772" s="4">
        <v>0</v>
      </c>
      <c r="D772" s="4">
        <v>0</v>
      </c>
      <c r="E772" s="14">
        <v>0</v>
      </c>
      <c r="F772" s="14" t="e">
        <f t="shared" si="80"/>
        <v>#DIV/0!</v>
      </c>
    </row>
    <row r="773" spans="1:6" ht="18" customHeight="1">
      <c r="A773" s="224" t="s">
        <v>1256</v>
      </c>
      <c r="B773" s="225"/>
      <c r="C773" s="4">
        <v>0</v>
      </c>
      <c r="D773" s="4">
        <v>0</v>
      </c>
      <c r="E773" s="14">
        <v>0</v>
      </c>
      <c r="F773" s="14" t="e">
        <f t="shared" si="80"/>
        <v>#DIV/0!</v>
      </c>
    </row>
    <row r="774" spans="1:6" ht="18" customHeight="1">
      <c r="A774" s="224" t="s">
        <v>1257</v>
      </c>
      <c r="B774" s="225"/>
      <c r="C774" s="4">
        <v>0</v>
      </c>
      <c r="D774" s="4">
        <v>0</v>
      </c>
      <c r="E774" s="14">
        <v>0</v>
      </c>
      <c r="F774" s="14" t="e">
        <f t="shared" si="80"/>
        <v>#DIV/0!</v>
      </c>
    </row>
    <row r="775" spans="1:6" ht="18" customHeight="1">
      <c r="A775" s="224" t="s">
        <v>1262</v>
      </c>
      <c r="B775" s="225"/>
      <c r="C775" s="4">
        <v>0</v>
      </c>
      <c r="D775" s="4">
        <v>0</v>
      </c>
      <c r="E775" s="14">
        <v>0</v>
      </c>
      <c r="F775" s="14" t="e">
        <f t="shared" si="80"/>
        <v>#DIV/0!</v>
      </c>
    </row>
    <row r="776" spans="1:6" ht="21" customHeight="1">
      <c r="A776" s="41" t="s">
        <v>295</v>
      </c>
      <c r="B776" s="72" t="s">
        <v>611</v>
      </c>
      <c r="C776" s="4">
        <f aca="true" t="shared" si="81" ref="C776:E777">C777</f>
        <v>50000</v>
      </c>
      <c r="D776" s="4">
        <f t="shared" si="81"/>
        <v>50000</v>
      </c>
      <c r="E776" s="14">
        <f t="shared" si="81"/>
        <v>0</v>
      </c>
      <c r="F776" s="14">
        <f t="shared" si="80"/>
        <v>0</v>
      </c>
    </row>
    <row r="777" spans="1:6" ht="18" customHeight="1">
      <c r="A777" s="41" t="s">
        <v>170</v>
      </c>
      <c r="B777" s="72" t="s">
        <v>84</v>
      </c>
      <c r="C777" s="4">
        <v>50000</v>
      </c>
      <c r="D777" s="4">
        <v>50000</v>
      </c>
      <c r="E777" s="14">
        <f t="shared" si="81"/>
        <v>0</v>
      </c>
      <c r="F777" s="14">
        <f t="shared" si="80"/>
        <v>0</v>
      </c>
    </row>
    <row r="778" spans="1:6" ht="15" customHeight="1">
      <c r="A778" s="41" t="s">
        <v>332</v>
      </c>
      <c r="B778" s="72" t="s">
        <v>701</v>
      </c>
      <c r="C778" s="4">
        <v>0</v>
      </c>
      <c r="D778" s="4">
        <v>0</v>
      </c>
      <c r="E778" s="14">
        <v>0</v>
      </c>
      <c r="F778" s="14" t="e">
        <f t="shared" si="80"/>
        <v>#DIV/0!</v>
      </c>
    </row>
    <row r="779" spans="1:6" ht="25.5" customHeight="1">
      <c r="A779" s="230" t="s">
        <v>974</v>
      </c>
      <c r="B779" s="231"/>
      <c r="C779" s="5">
        <f>C787</f>
        <v>1127000</v>
      </c>
      <c r="D779" s="5">
        <f>D787</f>
        <v>1127000</v>
      </c>
      <c r="E779" s="136">
        <f>E787</f>
        <v>214931.25</v>
      </c>
      <c r="F779" s="14">
        <f t="shared" si="80"/>
        <v>19.071095829636203</v>
      </c>
    </row>
    <row r="780" spans="1:6" ht="25.5" customHeight="1">
      <c r="A780" s="228" t="s">
        <v>1114</v>
      </c>
      <c r="B780" s="229"/>
      <c r="C780" s="64">
        <f>SUM(C781:C786)</f>
        <v>1127000</v>
      </c>
      <c r="D780" s="64">
        <f>SUM(D781:D786)</f>
        <v>1127000</v>
      </c>
      <c r="E780" s="134">
        <f>SUM(E781:E786)</f>
        <v>214931.25</v>
      </c>
      <c r="F780" s="14">
        <f aca="true" t="shared" si="82" ref="F780:F786">E780/D780*100</f>
        <v>19.071095829636203</v>
      </c>
    </row>
    <row r="781" spans="1:6" ht="18" customHeight="1">
      <c r="A781" s="224" t="s">
        <v>1045</v>
      </c>
      <c r="B781" s="225"/>
      <c r="C781" s="4">
        <v>609000</v>
      </c>
      <c r="D781" s="4">
        <v>609000</v>
      </c>
      <c r="E781" s="14">
        <v>214931.25</v>
      </c>
      <c r="F781" s="14">
        <f t="shared" si="82"/>
        <v>35.29248768472906</v>
      </c>
    </row>
    <row r="782" spans="1:6" ht="18" customHeight="1">
      <c r="A782" s="224" t="s">
        <v>1255</v>
      </c>
      <c r="B782" s="225"/>
      <c r="C782" s="4">
        <v>0</v>
      </c>
      <c r="D782" s="4">
        <v>0</v>
      </c>
      <c r="E782" s="14">
        <v>0</v>
      </c>
      <c r="F782" s="14" t="e">
        <f t="shared" si="82"/>
        <v>#DIV/0!</v>
      </c>
    </row>
    <row r="783" spans="1:6" ht="18" customHeight="1">
      <c r="A783" s="224" t="s">
        <v>1259</v>
      </c>
      <c r="B783" s="225"/>
      <c r="C783" s="4">
        <v>0</v>
      </c>
      <c r="D783" s="4">
        <v>0</v>
      </c>
      <c r="E783" s="14">
        <v>0</v>
      </c>
      <c r="F783" s="14" t="e">
        <f t="shared" si="82"/>
        <v>#DIV/0!</v>
      </c>
    </row>
    <row r="784" spans="1:6" ht="18" customHeight="1">
      <c r="A784" s="224" t="s">
        <v>1256</v>
      </c>
      <c r="B784" s="225"/>
      <c r="C784" s="4">
        <v>518000</v>
      </c>
      <c r="D784" s="4">
        <v>518000</v>
      </c>
      <c r="E784" s="14">
        <v>0</v>
      </c>
      <c r="F784" s="14">
        <f t="shared" si="82"/>
        <v>0</v>
      </c>
    </row>
    <row r="785" spans="1:6" ht="18" customHeight="1">
      <c r="A785" s="224" t="s">
        <v>1257</v>
      </c>
      <c r="B785" s="225"/>
      <c r="C785" s="4">
        <v>0</v>
      </c>
      <c r="D785" s="4">
        <v>0</v>
      </c>
      <c r="E785" s="14">
        <v>0</v>
      </c>
      <c r="F785" s="14" t="e">
        <f t="shared" si="82"/>
        <v>#DIV/0!</v>
      </c>
    </row>
    <row r="786" spans="1:6" ht="18" customHeight="1">
      <c r="A786" s="224" t="s">
        <v>1262</v>
      </c>
      <c r="B786" s="225"/>
      <c r="C786" s="4">
        <v>0</v>
      </c>
      <c r="D786" s="4">
        <v>0</v>
      </c>
      <c r="E786" s="14">
        <v>0</v>
      </c>
      <c r="F786" s="14" t="e">
        <f t="shared" si="82"/>
        <v>#DIV/0!</v>
      </c>
    </row>
    <row r="787" spans="1:6" ht="21" customHeight="1">
      <c r="A787" s="41">
        <v>42</v>
      </c>
      <c r="B787" s="3" t="s">
        <v>614</v>
      </c>
      <c r="C787" s="4">
        <f aca="true" t="shared" si="83" ref="C787:E788">C788</f>
        <v>1127000</v>
      </c>
      <c r="D787" s="4">
        <f t="shared" si="83"/>
        <v>1127000</v>
      </c>
      <c r="E787" s="14">
        <f t="shared" si="83"/>
        <v>214931.25</v>
      </c>
      <c r="F787" s="14">
        <f t="shared" si="80"/>
        <v>19.071095829636203</v>
      </c>
    </row>
    <row r="788" spans="1:6" ht="18" customHeight="1">
      <c r="A788" s="41" t="s">
        <v>170</v>
      </c>
      <c r="B788" s="3" t="s">
        <v>84</v>
      </c>
      <c r="C788" s="4">
        <v>1127000</v>
      </c>
      <c r="D788" s="4">
        <v>1127000</v>
      </c>
      <c r="E788" s="14">
        <f t="shared" si="83"/>
        <v>214931.25</v>
      </c>
      <c r="F788" s="14">
        <f t="shared" si="80"/>
        <v>19.071095829636203</v>
      </c>
    </row>
    <row r="789" spans="1:6" ht="15" customHeight="1">
      <c r="A789" s="41" t="s">
        <v>300</v>
      </c>
      <c r="B789" s="3" t="s">
        <v>1017</v>
      </c>
      <c r="C789" s="4">
        <v>0</v>
      </c>
      <c r="D789" s="4">
        <v>0</v>
      </c>
      <c r="E789" s="14">
        <v>214931.25</v>
      </c>
      <c r="F789" s="14" t="e">
        <f t="shared" si="80"/>
        <v>#DIV/0!</v>
      </c>
    </row>
    <row r="790" spans="1:6" ht="25.5" customHeight="1">
      <c r="A790" s="230" t="s">
        <v>975</v>
      </c>
      <c r="B790" s="231"/>
      <c r="C790" s="5">
        <f>C798</f>
        <v>0</v>
      </c>
      <c r="D790" s="5">
        <f>D798</f>
        <v>0</v>
      </c>
      <c r="E790" s="136">
        <f>E798</f>
        <v>0</v>
      </c>
      <c r="F790" s="14" t="e">
        <f>E790/D790*100</f>
        <v>#DIV/0!</v>
      </c>
    </row>
    <row r="791" spans="1:6" ht="25.5" customHeight="1">
      <c r="A791" s="228" t="s">
        <v>1115</v>
      </c>
      <c r="B791" s="229"/>
      <c r="C791" s="64">
        <f>SUM(C792:C797)</f>
        <v>0</v>
      </c>
      <c r="D791" s="64">
        <f>SUM(D792:D797)</f>
        <v>0</v>
      </c>
      <c r="E791" s="134">
        <f>SUM(E792:E797)</f>
        <v>0</v>
      </c>
      <c r="F791" s="14" t="e">
        <f aca="true" t="shared" si="84" ref="F791:F797">E791/D791*100</f>
        <v>#DIV/0!</v>
      </c>
    </row>
    <row r="792" spans="1:6" ht="18" customHeight="1">
      <c r="A792" s="224" t="s">
        <v>1045</v>
      </c>
      <c r="B792" s="225"/>
      <c r="C792" s="4">
        <v>0</v>
      </c>
      <c r="D792" s="4">
        <v>0</v>
      </c>
      <c r="E792" s="14">
        <v>0</v>
      </c>
      <c r="F792" s="14" t="e">
        <f t="shared" si="84"/>
        <v>#DIV/0!</v>
      </c>
    </row>
    <row r="793" spans="1:6" ht="18" customHeight="1">
      <c r="A793" s="224" t="s">
        <v>1255</v>
      </c>
      <c r="B793" s="225"/>
      <c r="C793" s="4">
        <v>0</v>
      </c>
      <c r="D793" s="4">
        <v>0</v>
      </c>
      <c r="E793" s="14">
        <v>0</v>
      </c>
      <c r="F793" s="14" t="e">
        <f t="shared" si="84"/>
        <v>#DIV/0!</v>
      </c>
    </row>
    <row r="794" spans="1:6" ht="18" customHeight="1">
      <c r="A794" s="224" t="s">
        <v>1259</v>
      </c>
      <c r="B794" s="225"/>
      <c r="C794" s="4">
        <v>0</v>
      </c>
      <c r="D794" s="4">
        <v>0</v>
      </c>
      <c r="E794" s="14">
        <v>0</v>
      </c>
      <c r="F794" s="14" t="e">
        <f t="shared" si="84"/>
        <v>#DIV/0!</v>
      </c>
    </row>
    <row r="795" spans="1:6" ht="18" customHeight="1">
      <c r="A795" s="224" t="s">
        <v>1256</v>
      </c>
      <c r="B795" s="225"/>
      <c r="C795" s="4">
        <v>0</v>
      </c>
      <c r="D795" s="4">
        <v>0</v>
      </c>
      <c r="E795" s="14">
        <v>0</v>
      </c>
      <c r="F795" s="14" t="e">
        <f t="shared" si="84"/>
        <v>#DIV/0!</v>
      </c>
    </row>
    <row r="796" spans="1:6" ht="18" customHeight="1">
      <c r="A796" s="224" t="s">
        <v>1257</v>
      </c>
      <c r="B796" s="225"/>
      <c r="C796" s="4">
        <v>0</v>
      </c>
      <c r="D796" s="4">
        <v>0</v>
      </c>
      <c r="E796" s="14">
        <v>0</v>
      </c>
      <c r="F796" s="14" t="e">
        <f t="shared" si="84"/>
        <v>#DIV/0!</v>
      </c>
    </row>
    <row r="797" spans="1:6" ht="18" customHeight="1">
      <c r="A797" s="224" t="s">
        <v>1262</v>
      </c>
      <c r="B797" s="225"/>
      <c r="C797" s="4">
        <v>0</v>
      </c>
      <c r="D797" s="4">
        <v>0</v>
      </c>
      <c r="E797" s="14">
        <v>0</v>
      </c>
      <c r="F797" s="14" t="e">
        <f t="shared" si="84"/>
        <v>#DIV/0!</v>
      </c>
    </row>
    <row r="798" spans="1:6" ht="21" customHeight="1">
      <c r="A798" s="41">
        <v>45</v>
      </c>
      <c r="B798" s="72" t="s">
        <v>75</v>
      </c>
      <c r="C798" s="4">
        <f aca="true" t="shared" si="85" ref="C798:E799">C799</f>
        <v>0</v>
      </c>
      <c r="D798" s="4">
        <f t="shared" si="85"/>
        <v>0</v>
      </c>
      <c r="E798" s="14">
        <f t="shared" si="85"/>
        <v>0</v>
      </c>
      <c r="F798" s="14" t="e">
        <f aca="true" t="shared" si="86" ref="F798:F848">E798/D798*100</f>
        <v>#DIV/0!</v>
      </c>
    </row>
    <row r="799" spans="1:6" ht="18" customHeight="1">
      <c r="A799" s="41">
        <v>451</v>
      </c>
      <c r="B799" s="72" t="s">
        <v>76</v>
      </c>
      <c r="C799" s="4">
        <v>0</v>
      </c>
      <c r="D799" s="4">
        <v>0</v>
      </c>
      <c r="E799" s="14">
        <f t="shared" si="85"/>
        <v>0</v>
      </c>
      <c r="F799" s="14" t="e">
        <f t="shared" si="86"/>
        <v>#DIV/0!</v>
      </c>
    </row>
    <row r="800" spans="1:6" ht="15" customHeight="1">
      <c r="A800" s="41">
        <v>4511</v>
      </c>
      <c r="B800" s="72" t="s">
        <v>775</v>
      </c>
      <c r="C800" s="4">
        <v>0</v>
      </c>
      <c r="D800" s="4">
        <v>0</v>
      </c>
      <c r="E800" s="14">
        <v>0</v>
      </c>
      <c r="F800" s="14" t="e">
        <f t="shared" si="86"/>
        <v>#DIV/0!</v>
      </c>
    </row>
    <row r="801" spans="1:6" ht="25.5" customHeight="1">
      <c r="A801" s="230" t="s">
        <v>1293</v>
      </c>
      <c r="B801" s="231"/>
      <c r="C801" s="5">
        <f>C809</f>
        <v>0</v>
      </c>
      <c r="D801" s="5">
        <f>D809</f>
        <v>0</v>
      </c>
      <c r="E801" s="136">
        <f>E809</f>
        <v>0</v>
      </c>
      <c r="F801" s="14" t="e">
        <f>E801/D801*100</f>
        <v>#DIV/0!</v>
      </c>
    </row>
    <row r="802" spans="1:6" ht="25.5" customHeight="1">
      <c r="A802" s="228" t="s">
        <v>1294</v>
      </c>
      <c r="B802" s="229"/>
      <c r="C802" s="64">
        <f>SUM(C803:C808)</f>
        <v>0</v>
      </c>
      <c r="D802" s="64">
        <f>SUM(D803:D808)</f>
        <v>0</v>
      </c>
      <c r="E802" s="134">
        <f>SUM(E803:E808)</f>
        <v>0</v>
      </c>
      <c r="F802" s="14" t="e">
        <f aca="true" t="shared" si="87" ref="F802:F811">E802/D802*100</f>
        <v>#DIV/0!</v>
      </c>
    </row>
    <row r="803" spans="1:6" ht="18" customHeight="1">
      <c r="A803" s="224" t="s">
        <v>1045</v>
      </c>
      <c r="B803" s="225"/>
      <c r="C803" s="4">
        <v>0</v>
      </c>
      <c r="D803" s="4">
        <v>0</v>
      </c>
      <c r="E803" s="14">
        <v>0</v>
      </c>
      <c r="F803" s="14" t="e">
        <f t="shared" si="87"/>
        <v>#DIV/0!</v>
      </c>
    </row>
    <row r="804" spans="1:6" ht="18" customHeight="1">
      <c r="A804" s="224" t="s">
        <v>1255</v>
      </c>
      <c r="B804" s="225"/>
      <c r="C804" s="4">
        <v>0</v>
      </c>
      <c r="D804" s="4">
        <v>0</v>
      </c>
      <c r="E804" s="14">
        <v>0</v>
      </c>
      <c r="F804" s="14" t="e">
        <f t="shared" si="87"/>
        <v>#DIV/0!</v>
      </c>
    </row>
    <row r="805" spans="1:6" ht="18" customHeight="1">
      <c r="A805" s="224" t="s">
        <v>1259</v>
      </c>
      <c r="B805" s="225"/>
      <c r="C805" s="4">
        <v>0</v>
      </c>
      <c r="D805" s="4">
        <v>0</v>
      </c>
      <c r="E805" s="14">
        <v>0</v>
      </c>
      <c r="F805" s="14" t="e">
        <f t="shared" si="87"/>
        <v>#DIV/0!</v>
      </c>
    </row>
    <row r="806" spans="1:6" ht="18" customHeight="1">
      <c r="A806" s="224" t="s">
        <v>1256</v>
      </c>
      <c r="B806" s="225"/>
      <c r="C806" s="4">
        <v>0</v>
      </c>
      <c r="D806" s="4">
        <v>0</v>
      </c>
      <c r="E806" s="14">
        <v>0</v>
      </c>
      <c r="F806" s="14" t="e">
        <f t="shared" si="87"/>
        <v>#DIV/0!</v>
      </c>
    </row>
    <row r="807" spans="1:6" ht="18" customHeight="1">
      <c r="A807" s="224" t="s">
        <v>1257</v>
      </c>
      <c r="B807" s="225"/>
      <c r="C807" s="4">
        <v>0</v>
      </c>
      <c r="D807" s="4">
        <v>0</v>
      </c>
      <c r="E807" s="14">
        <v>0</v>
      </c>
      <c r="F807" s="14" t="e">
        <f t="shared" si="87"/>
        <v>#DIV/0!</v>
      </c>
    </row>
    <row r="808" spans="1:6" ht="18" customHeight="1">
      <c r="A808" s="224" t="s">
        <v>1262</v>
      </c>
      <c r="B808" s="225"/>
      <c r="C808" s="4">
        <v>0</v>
      </c>
      <c r="D808" s="4">
        <v>0</v>
      </c>
      <c r="E808" s="14">
        <v>0</v>
      </c>
      <c r="F808" s="14" t="e">
        <f t="shared" si="87"/>
        <v>#DIV/0!</v>
      </c>
    </row>
    <row r="809" spans="1:6" ht="21" customHeight="1">
      <c r="A809" s="41" t="s">
        <v>619</v>
      </c>
      <c r="B809" s="72" t="s">
        <v>1295</v>
      </c>
      <c r="C809" s="4">
        <f aca="true" t="shared" si="88" ref="C809:E810">C810</f>
        <v>0</v>
      </c>
      <c r="D809" s="4">
        <f t="shared" si="88"/>
        <v>0</v>
      </c>
      <c r="E809" s="14">
        <f t="shared" si="88"/>
        <v>0</v>
      </c>
      <c r="F809" s="14" t="e">
        <f t="shared" si="87"/>
        <v>#DIV/0!</v>
      </c>
    </row>
    <row r="810" spans="1:6" ht="18" customHeight="1">
      <c r="A810" s="41" t="s">
        <v>637</v>
      </c>
      <c r="B810" s="72" t="s">
        <v>638</v>
      </c>
      <c r="C810" s="4">
        <v>0</v>
      </c>
      <c r="D810" s="4">
        <v>0</v>
      </c>
      <c r="E810" s="14">
        <f t="shared" si="88"/>
        <v>0</v>
      </c>
      <c r="F810" s="14" t="e">
        <f t="shared" si="87"/>
        <v>#DIV/0!</v>
      </c>
    </row>
    <row r="811" spans="1:6" ht="15" customHeight="1">
      <c r="A811" s="41" t="s">
        <v>1012</v>
      </c>
      <c r="B811" s="72" t="s">
        <v>1296</v>
      </c>
      <c r="C811" s="4">
        <v>0</v>
      </c>
      <c r="D811" s="4">
        <v>0</v>
      </c>
      <c r="E811" s="14">
        <v>0</v>
      </c>
      <c r="F811" s="14" t="e">
        <f t="shared" si="87"/>
        <v>#DIV/0!</v>
      </c>
    </row>
    <row r="812" spans="1:6" ht="30" customHeight="1">
      <c r="A812" s="232" t="s">
        <v>976</v>
      </c>
      <c r="B812" s="233"/>
      <c r="C812" s="63">
        <f>C813+C834+C849+C878+C892+C910+C921+C938+C949+C966</f>
        <v>3091000</v>
      </c>
      <c r="D812" s="63">
        <f>D813+D834+D849+D878+D892+D910+D921+D938+D949+D966</f>
        <v>3091000</v>
      </c>
      <c r="E812" s="133">
        <f>E813+E834+E849+E878+E892+E910+E921+E938+E949+E966</f>
        <v>759281.83</v>
      </c>
      <c r="F812" s="14">
        <f t="shared" si="86"/>
        <v>24.56427790359107</v>
      </c>
    </row>
    <row r="813" spans="1:6" ht="25.5" customHeight="1">
      <c r="A813" s="230" t="s">
        <v>977</v>
      </c>
      <c r="B813" s="231"/>
      <c r="C813" s="5">
        <f>C821</f>
        <v>0</v>
      </c>
      <c r="D813" s="5">
        <f>D821</f>
        <v>0</v>
      </c>
      <c r="E813" s="136">
        <f>E821</f>
        <v>0</v>
      </c>
      <c r="F813" s="14" t="e">
        <f t="shared" si="86"/>
        <v>#DIV/0!</v>
      </c>
    </row>
    <row r="814" spans="1:6" ht="25.5" customHeight="1">
      <c r="A814" s="228" t="s">
        <v>1116</v>
      </c>
      <c r="B814" s="229"/>
      <c r="C814" s="64">
        <f>SUM(C815:C820)</f>
        <v>0</v>
      </c>
      <c r="D814" s="64">
        <f>SUM(D815:D820)</f>
        <v>0</v>
      </c>
      <c r="E814" s="134">
        <f>SUM(E815:E820)</f>
        <v>0</v>
      </c>
      <c r="F814" s="14" t="e">
        <f t="shared" si="86"/>
        <v>#DIV/0!</v>
      </c>
    </row>
    <row r="815" spans="1:6" ht="18" customHeight="1">
      <c r="A815" s="224" t="s">
        <v>1045</v>
      </c>
      <c r="B815" s="225"/>
      <c r="C815" s="4">
        <v>0</v>
      </c>
      <c r="D815" s="4">
        <v>0</v>
      </c>
      <c r="E815" s="14">
        <v>0</v>
      </c>
      <c r="F815" s="14" t="e">
        <f t="shared" si="86"/>
        <v>#DIV/0!</v>
      </c>
    </row>
    <row r="816" spans="1:6" ht="18" customHeight="1">
      <c r="A816" s="224" t="s">
        <v>1255</v>
      </c>
      <c r="B816" s="225"/>
      <c r="C816" s="4">
        <v>0</v>
      </c>
      <c r="D816" s="4">
        <v>0</v>
      </c>
      <c r="E816" s="14">
        <v>0</v>
      </c>
      <c r="F816" s="14" t="e">
        <f t="shared" si="86"/>
        <v>#DIV/0!</v>
      </c>
    </row>
    <row r="817" spans="1:6" ht="18" customHeight="1">
      <c r="A817" s="224" t="s">
        <v>1259</v>
      </c>
      <c r="B817" s="225"/>
      <c r="C817" s="4">
        <v>0</v>
      </c>
      <c r="D817" s="4">
        <v>0</v>
      </c>
      <c r="E817" s="14">
        <v>0</v>
      </c>
      <c r="F817" s="14" t="e">
        <f t="shared" si="86"/>
        <v>#DIV/0!</v>
      </c>
    </row>
    <row r="818" spans="1:6" ht="18" customHeight="1">
      <c r="A818" s="224" t="s">
        <v>1256</v>
      </c>
      <c r="B818" s="225"/>
      <c r="C818" s="4">
        <v>0</v>
      </c>
      <c r="D818" s="4">
        <v>0</v>
      </c>
      <c r="E818" s="14">
        <v>0</v>
      </c>
      <c r="F818" s="14" t="e">
        <f t="shared" si="86"/>
        <v>#DIV/0!</v>
      </c>
    </row>
    <row r="819" spans="1:6" ht="18" customHeight="1">
      <c r="A819" s="224" t="s">
        <v>1257</v>
      </c>
      <c r="B819" s="225"/>
      <c r="C819" s="4">
        <v>0</v>
      </c>
      <c r="D819" s="4">
        <v>0</v>
      </c>
      <c r="E819" s="14">
        <v>0</v>
      </c>
      <c r="F819" s="14" t="e">
        <f t="shared" si="86"/>
        <v>#DIV/0!</v>
      </c>
    </row>
    <row r="820" spans="1:6" ht="18" customHeight="1">
      <c r="A820" s="224" t="s">
        <v>1262</v>
      </c>
      <c r="B820" s="225"/>
      <c r="C820" s="4">
        <v>0</v>
      </c>
      <c r="D820" s="4">
        <v>0</v>
      </c>
      <c r="E820" s="14">
        <v>0</v>
      </c>
      <c r="F820" s="14" t="e">
        <f t="shared" si="86"/>
        <v>#DIV/0!</v>
      </c>
    </row>
    <row r="821" spans="1:6" ht="21" customHeight="1">
      <c r="A821" s="41">
        <v>32</v>
      </c>
      <c r="B821" s="3" t="s">
        <v>63</v>
      </c>
      <c r="C821" s="4">
        <f>C822+C825+C831</f>
        <v>0</v>
      </c>
      <c r="D821" s="4">
        <f>D822+D825+D831</f>
        <v>0</v>
      </c>
      <c r="E821" s="14">
        <f>E822+E825+E831</f>
        <v>0</v>
      </c>
      <c r="F821" s="14" t="e">
        <f t="shared" si="86"/>
        <v>#DIV/0!</v>
      </c>
    </row>
    <row r="822" spans="1:6" ht="18" customHeight="1">
      <c r="A822" s="41">
        <v>322</v>
      </c>
      <c r="B822" s="3" t="s">
        <v>70</v>
      </c>
      <c r="C822" s="4">
        <v>0</v>
      </c>
      <c r="D822" s="4">
        <v>0</v>
      </c>
      <c r="E822" s="14">
        <f>SUM(E823:E824)</f>
        <v>0</v>
      </c>
      <c r="F822" s="14" t="e">
        <f t="shared" si="86"/>
        <v>#DIV/0!</v>
      </c>
    </row>
    <row r="823" spans="1:6" ht="15" customHeight="1">
      <c r="A823" s="41">
        <v>3221</v>
      </c>
      <c r="B823" s="3" t="s">
        <v>702</v>
      </c>
      <c r="C823" s="4">
        <v>0</v>
      </c>
      <c r="D823" s="4">
        <v>0</v>
      </c>
      <c r="E823" s="14">
        <v>0</v>
      </c>
      <c r="F823" s="14" t="e">
        <f t="shared" si="86"/>
        <v>#DIV/0!</v>
      </c>
    </row>
    <row r="824" spans="1:6" ht="15" customHeight="1">
      <c r="A824" s="41">
        <v>3225</v>
      </c>
      <c r="B824" s="3" t="s">
        <v>99</v>
      </c>
      <c r="C824" s="4">
        <v>0</v>
      </c>
      <c r="D824" s="4">
        <v>0</v>
      </c>
      <c r="E824" s="14">
        <v>0</v>
      </c>
      <c r="F824" s="14" t="e">
        <f t="shared" si="86"/>
        <v>#DIV/0!</v>
      </c>
    </row>
    <row r="825" spans="1:6" ht="18" customHeight="1">
      <c r="A825" s="41">
        <v>323</v>
      </c>
      <c r="B825" s="3" t="s">
        <v>72</v>
      </c>
      <c r="C825" s="4">
        <v>0</v>
      </c>
      <c r="D825" s="4">
        <v>0</v>
      </c>
      <c r="E825" s="14">
        <f>SUM(E826:E830)</f>
        <v>0</v>
      </c>
      <c r="F825" s="14" t="e">
        <f t="shared" si="86"/>
        <v>#DIV/0!</v>
      </c>
    </row>
    <row r="826" spans="1:6" ht="15" customHeight="1">
      <c r="A826" s="41" t="s">
        <v>717</v>
      </c>
      <c r="B826" s="3" t="s">
        <v>1117</v>
      </c>
      <c r="C826" s="4">
        <v>0</v>
      </c>
      <c r="D826" s="4">
        <v>0</v>
      </c>
      <c r="E826" s="14">
        <v>0</v>
      </c>
      <c r="F826" s="14" t="e">
        <f>E826/D826*100</f>
        <v>#DIV/0!</v>
      </c>
    </row>
    <row r="827" spans="1:6" ht="15" customHeight="1">
      <c r="A827" s="41">
        <v>3235</v>
      </c>
      <c r="B827" s="3" t="s">
        <v>100</v>
      </c>
      <c r="C827" s="4">
        <v>0</v>
      </c>
      <c r="D827" s="4">
        <v>0</v>
      </c>
      <c r="E827" s="14">
        <v>0</v>
      </c>
      <c r="F827" s="14" t="e">
        <f t="shared" si="86"/>
        <v>#DIV/0!</v>
      </c>
    </row>
    <row r="828" spans="1:6" ht="15" customHeight="1">
      <c r="A828" s="41">
        <v>3237</v>
      </c>
      <c r="B828" s="3" t="s">
        <v>102</v>
      </c>
      <c r="C828" s="4">
        <v>0</v>
      </c>
      <c r="D828" s="4">
        <v>0</v>
      </c>
      <c r="E828" s="14">
        <v>0</v>
      </c>
      <c r="F828" s="14" t="e">
        <f t="shared" si="86"/>
        <v>#DIV/0!</v>
      </c>
    </row>
    <row r="829" spans="1:6" ht="15" customHeight="1">
      <c r="A829" s="41" t="s">
        <v>679</v>
      </c>
      <c r="B829" s="3" t="s">
        <v>574</v>
      </c>
      <c r="C829" s="4">
        <v>0</v>
      </c>
      <c r="D829" s="4">
        <v>0</v>
      </c>
      <c r="E829" s="14">
        <v>0</v>
      </c>
      <c r="F829" s="14" t="e">
        <f>E829/D829*100</f>
        <v>#DIV/0!</v>
      </c>
    </row>
    <row r="830" spans="1:6" ht="15" customHeight="1">
      <c r="A830" s="41" t="s">
        <v>341</v>
      </c>
      <c r="B830" s="3" t="s">
        <v>155</v>
      </c>
      <c r="C830" s="4">
        <v>0</v>
      </c>
      <c r="D830" s="4">
        <v>0</v>
      </c>
      <c r="E830" s="14">
        <v>0</v>
      </c>
      <c r="F830" s="14" t="e">
        <f t="shared" si="86"/>
        <v>#DIV/0!</v>
      </c>
    </row>
    <row r="831" spans="1:6" ht="18" customHeight="1">
      <c r="A831" s="41">
        <v>329</v>
      </c>
      <c r="B831" s="3" t="s">
        <v>103</v>
      </c>
      <c r="C831" s="4">
        <v>0</v>
      </c>
      <c r="D831" s="4">
        <v>0</v>
      </c>
      <c r="E831" s="14">
        <f>SUM(E832:E833)</f>
        <v>0</v>
      </c>
      <c r="F831" s="14" t="e">
        <f t="shared" si="86"/>
        <v>#DIV/0!</v>
      </c>
    </row>
    <row r="832" spans="1:6" ht="15" customHeight="1">
      <c r="A832" s="41">
        <v>3293</v>
      </c>
      <c r="B832" s="3" t="s">
        <v>104</v>
      </c>
      <c r="C832" s="4">
        <v>0</v>
      </c>
      <c r="D832" s="4">
        <v>0</v>
      </c>
      <c r="E832" s="14">
        <v>0</v>
      </c>
      <c r="F832" s="14" t="e">
        <f t="shared" si="86"/>
        <v>#DIV/0!</v>
      </c>
    </row>
    <row r="833" spans="1:6" ht="15" customHeight="1">
      <c r="A833" s="41">
        <v>3299</v>
      </c>
      <c r="B833" s="3" t="s">
        <v>105</v>
      </c>
      <c r="C833" s="4">
        <v>0</v>
      </c>
      <c r="D833" s="4">
        <v>0</v>
      </c>
      <c r="E833" s="14">
        <v>0</v>
      </c>
      <c r="F833" s="14" t="e">
        <f t="shared" si="86"/>
        <v>#DIV/0!</v>
      </c>
    </row>
    <row r="834" spans="1:6" ht="25.5" customHeight="1">
      <c r="A834" s="230" t="s">
        <v>1119</v>
      </c>
      <c r="B834" s="231"/>
      <c r="C834" s="5">
        <f>C842</f>
        <v>30000</v>
      </c>
      <c r="D834" s="5">
        <f>D842</f>
        <v>30000</v>
      </c>
      <c r="E834" s="136">
        <f>E842</f>
        <v>0</v>
      </c>
      <c r="F834" s="14">
        <f t="shared" si="86"/>
        <v>0</v>
      </c>
    </row>
    <row r="835" spans="1:6" ht="25.5" customHeight="1">
      <c r="A835" s="228" t="s">
        <v>1118</v>
      </c>
      <c r="B835" s="229"/>
      <c r="C835" s="64">
        <f>SUM(C836:C841)</f>
        <v>30000</v>
      </c>
      <c r="D835" s="64">
        <f>SUM(D836:D841)</f>
        <v>30000</v>
      </c>
      <c r="E835" s="134">
        <f>SUM(E836:E841)</f>
        <v>0</v>
      </c>
      <c r="F835" s="14">
        <f aca="true" t="shared" si="89" ref="F835:F841">E835/D835*100</f>
        <v>0</v>
      </c>
    </row>
    <row r="836" spans="1:6" ht="18" customHeight="1">
      <c r="A836" s="224" t="s">
        <v>1045</v>
      </c>
      <c r="B836" s="225"/>
      <c r="C836" s="4">
        <v>0</v>
      </c>
      <c r="D836" s="4">
        <v>0</v>
      </c>
      <c r="E836" s="14">
        <v>0</v>
      </c>
      <c r="F836" s="14" t="e">
        <f t="shared" si="89"/>
        <v>#DIV/0!</v>
      </c>
    </row>
    <row r="837" spans="1:6" ht="18" customHeight="1">
      <c r="A837" s="224" t="s">
        <v>1255</v>
      </c>
      <c r="B837" s="225"/>
      <c r="C837" s="4">
        <v>30000</v>
      </c>
      <c r="D837" s="4">
        <v>30000</v>
      </c>
      <c r="E837" s="14">
        <v>0</v>
      </c>
      <c r="F837" s="14">
        <f t="shared" si="89"/>
        <v>0</v>
      </c>
    </row>
    <row r="838" spans="1:6" ht="18" customHeight="1">
      <c r="A838" s="224" t="s">
        <v>1259</v>
      </c>
      <c r="B838" s="225"/>
      <c r="C838" s="4">
        <v>0</v>
      </c>
      <c r="D838" s="4">
        <v>0</v>
      </c>
      <c r="E838" s="14">
        <v>0</v>
      </c>
      <c r="F838" s="14" t="e">
        <f t="shared" si="89"/>
        <v>#DIV/0!</v>
      </c>
    </row>
    <row r="839" spans="1:6" ht="18" customHeight="1">
      <c r="A839" s="224" t="s">
        <v>1256</v>
      </c>
      <c r="B839" s="225"/>
      <c r="C839" s="4">
        <v>0</v>
      </c>
      <c r="D839" s="4">
        <v>0</v>
      </c>
      <c r="E839" s="14">
        <v>0</v>
      </c>
      <c r="F839" s="14" t="e">
        <f t="shared" si="89"/>
        <v>#DIV/0!</v>
      </c>
    </row>
    <row r="840" spans="1:6" ht="18" customHeight="1">
      <c r="A840" s="224" t="s">
        <v>1257</v>
      </c>
      <c r="B840" s="225"/>
      <c r="C840" s="4">
        <v>0</v>
      </c>
      <c r="D840" s="4">
        <v>0</v>
      </c>
      <c r="E840" s="14">
        <v>0</v>
      </c>
      <c r="F840" s="14" t="e">
        <f t="shared" si="89"/>
        <v>#DIV/0!</v>
      </c>
    </row>
    <row r="841" spans="1:6" ht="18" customHeight="1">
      <c r="A841" s="224" t="s">
        <v>1262</v>
      </c>
      <c r="B841" s="225"/>
      <c r="C841" s="4">
        <v>0</v>
      </c>
      <c r="D841" s="4">
        <v>0</v>
      </c>
      <c r="E841" s="14">
        <v>0</v>
      </c>
      <c r="F841" s="14" t="e">
        <f t="shared" si="89"/>
        <v>#DIV/0!</v>
      </c>
    </row>
    <row r="842" spans="1:6" ht="21" customHeight="1">
      <c r="A842" s="41">
        <v>32</v>
      </c>
      <c r="B842" s="3" t="s">
        <v>63</v>
      </c>
      <c r="C842" s="4">
        <f>C843+C846</f>
        <v>30000</v>
      </c>
      <c r="D842" s="4">
        <f>D843+D846</f>
        <v>30000</v>
      </c>
      <c r="E842" s="14">
        <f>E843+E846</f>
        <v>0</v>
      </c>
      <c r="F842" s="14">
        <f t="shared" si="86"/>
        <v>0</v>
      </c>
    </row>
    <row r="843" spans="1:6" ht="18" customHeight="1">
      <c r="A843" s="41">
        <v>323</v>
      </c>
      <c r="B843" s="3" t="s">
        <v>72</v>
      </c>
      <c r="C843" s="4">
        <v>30000</v>
      </c>
      <c r="D843" s="4">
        <v>30000</v>
      </c>
      <c r="E843" s="14">
        <f>E844+E845</f>
        <v>0</v>
      </c>
      <c r="F843" s="14">
        <f t="shared" si="86"/>
        <v>0</v>
      </c>
    </row>
    <row r="844" spans="1:6" ht="15" customHeight="1">
      <c r="A844" s="41">
        <v>3237</v>
      </c>
      <c r="B844" s="3" t="s">
        <v>102</v>
      </c>
      <c r="C844" s="4">
        <v>0</v>
      </c>
      <c r="D844" s="4">
        <v>0</v>
      </c>
      <c r="E844" s="14">
        <v>0</v>
      </c>
      <c r="F844" s="14" t="e">
        <f t="shared" si="86"/>
        <v>#DIV/0!</v>
      </c>
    </row>
    <row r="845" spans="1:6" ht="15" customHeight="1">
      <c r="A845" s="41" t="s">
        <v>341</v>
      </c>
      <c r="B845" s="3" t="s">
        <v>155</v>
      </c>
      <c r="C845" s="4">
        <v>0</v>
      </c>
      <c r="D845" s="4">
        <v>0</v>
      </c>
      <c r="E845" s="14">
        <v>0</v>
      </c>
      <c r="F845" s="14" t="e">
        <f t="shared" si="86"/>
        <v>#DIV/0!</v>
      </c>
    </row>
    <row r="846" spans="1:6" ht="18" customHeight="1">
      <c r="A846" s="41">
        <v>329</v>
      </c>
      <c r="B846" s="3" t="s">
        <v>103</v>
      </c>
      <c r="C846" s="4">
        <f>SUM(C847:C848)</f>
        <v>0</v>
      </c>
      <c r="D846" s="4">
        <f>SUM(D847:D848)</f>
        <v>0</v>
      </c>
      <c r="E846" s="14">
        <f>SUM(E847:E848)</f>
        <v>0</v>
      </c>
      <c r="F846" s="14" t="e">
        <f t="shared" si="86"/>
        <v>#DIV/0!</v>
      </c>
    </row>
    <row r="847" spans="1:6" ht="15" customHeight="1">
      <c r="A847" s="41">
        <v>3293</v>
      </c>
      <c r="B847" s="3" t="s">
        <v>104</v>
      </c>
      <c r="C847" s="4">
        <v>0</v>
      </c>
      <c r="D847" s="4">
        <v>0</v>
      </c>
      <c r="E847" s="14">
        <v>0</v>
      </c>
      <c r="F847" s="14" t="e">
        <f t="shared" si="86"/>
        <v>#DIV/0!</v>
      </c>
    </row>
    <row r="848" spans="1:6" ht="15" customHeight="1">
      <c r="A848" s="41">
        <v>3299</v>
      </c>
      <c r="B848" s="3" t="s">
        <v>105</v>
      </c>
      <c r="C848" s="4">
        <v>0</v>
      </c>
      <c r="D848" s="4">
        <v>0</v>
      </c>
      <c r="E848" s="14">
        <v>0</v>
      </c>
      <c r="F848" s="14" t="e">
        <f t="shared" si="86"/>
        <v>#DIV/0!</v>
      </c>
    </row>
    <row r="849" spans="1:6" ht="25.5" customHeight="1">
      <c r="A849" s="230" t="s">
        <v>978</v>
      </c>
      <c r="B849" s="231"/>
      <c r="C849" s="5">
        <f>C857</f>
        <v>200000</v>
      </c>
      <c r="D849" s="5">
        <f>D857</f>
        <v>200000</v>
      </c>
      <c r="E849" s="136">
        <f>E857</f>
        <v>0</v>
      </c>
      <c r="F849" s="14">
        <f aca="true" t="shared" si="90" ref="F849:F1001">E849/D849*100</f>
        <v>0</v>
      </c>
    </row>
    <row r="850" spans="1:6" ht="25.5" customHeight="1">
      <c r="A850" s="228" t="s">
        <v>1120</v>
      </c>
      <c r="B850" s="229"/>
      <c r="C850" s="64">
        <f>SUM(C851:C856)</f>
        <v>200000</v>
      </c>
      <c r="D850" s="64">
        <f>SUM(D851:D856)</f>
        <v>200000</v>
      </c>
      <c r="E850" s="134">
        <f>SUM(E851:E856)</f>
        <v>0</v>
      </c>
      <c r="F850" s="14">
        <f t="shared" si="90"/>
        <v>0</v>
      </c>
    </row>
    <row r="851" spans="1:6" ht="18" customHeight="1">
      <c r="A851" s="224" t="s">
        <v>1045</v>
      </c>
      <c r="B851" s="225"/>
      <c r="C851" s="4">
        <v>200000</v>
      </c>
      <c r="D851" s="4">
        <v>200000</v>
      </c>
      <c r="E851" s="14">
        <v>0</v>
      </c>
      <c r="F851" s="14">
        <f t="shared" si="90"/>
        <v>0</v>
      </c>
    </row>
    <row r="852" spans="1:6" ht="18" customHeight="1">
      <c r="A852" s="224" t="s">
        <v>1255</v>
      </c>
      <c r="B852" s="225"/>
      <c r="C852" s="4">
        <v>0</v>
      </c>
      <c r="D852" s="4">
        <v>0</v>
      </c>
      <c r="E852" s="14">
        <v>0</v>
      </c>
      <c r="F852" s="14" t="e">
        <f t="shared" si="90"/>
        <v>#DIV/0!</v>
      </c>
    </row>
    <row r="853" spans="1:6" ht="18" customHeight="1">
      <c r="A853" s="224" t="s">
        <v>1259</v>
      </c>
      <c r="B853" s="225"/>
      <c r="C853" s="4">
        <v>0</v>
      </c>
      <c r="D853" s="4">
        <v>0</v>
      </c>
      <c r="E853" s="14">
        <v>0</v>
      </c>
      <c r="F853" s="14" t="e">
        <f t="shared" si="90"/>
        <v>#DIV/0!</v>
      </c>
    </row>
    <row r="854" spans="1:6" ht="18" customHeight="1">
      <c r="A854" s="224" t="s">
        <v>1256</v>
      </c>
      <c r="B854" s="225"/>
      <c r="C854" s="4">
        <v>0</v>
      </c>
      <c r="D854" s="4">
        <v>0</v>
      </c>
      <c r="E854" s="14">
        <v>0</v>
      </c>
      <c r="F854" s="14" t="e">
        <f t="shared" si="90"/>
        <v>#DIV/0!</v>
      </c>
    </row>
    <row r="855" spans="1:6" ht="18" customHeight="1">
      <c r="A855" s="224" t="s">
        <v>1257</v>
      </c>
      <c r="B855" s="225"/>
      <c r="C855" s="4">
        <v>0</v>
      </c>
      <c r="D855" s="4">
        <v>0</v>
      </c>
      <c r="E855" s="14">
        <v>0</v>
      </c>
      <c r="F855" s="14" t="e">
        <f t="shared" si="90"/>
        <v>#DIV/0!</v>
      </c>
    </row>
    <row r="856" spans="1:6" ht="18" customHeight="1">
      <c r="A856" s="224" t="s">
        <v>1262</v>
      </c>
      <c r="B856" s="225"/>
      <c r="C856" s="4">
        <v>0</v>
      </c>
      <c r="D856" s="4">
        <v>0</v>
      </c>
      <c r="E856" s="14">
        <v>0</v>
      </c>
      <c r="F856" s="14" t="e">
        <f t="shared" si="90"/>
        <v>#DIV/0!</v>
      </c>
    </row>
    <row r="857" spans="1:6" ht="21" customHeight="1">
      <c r="A857" s="41">
        <v>38</v>
      </c>
      <c r="B857" s="72" t="s">
        <v>560</v>
      </c>
      <c r="C857" s="4">
        <f aca="true" t="shared" si="91" ref="C857:E859">C858</f>
        <v>200000</v>
      </c>
      <c r="D857" s="4">
        <f t="shared" si="91"/>
        <v>200000</v>
      </c>
      <c r="E857" s="14">
        <f t="shared" si="91"/>
        <v>0</v>
      </c>
      <c r="F857" s="14">
        <f t="shared" si="90"/>
        <v>0</v>
      </c>
    </row>
    <row r="858" spans="1:6" ht="18" customHeight="1">
      <c r="A858" s="41">
        <v>381</v>
      </c>
      <c r="B858" s="3" t="s">
        <v>67</v>
      </c>
      <c r="C858" s="4">
        <v>200000</v>
      </c>
      <c r="D858" s="4">
        <v>200000</v>
      </c>
      <c r="E858" s="14">
        <f t="shared" si="91"/>
        <v>0</v>
      </c>
      <c r="F858" s="14">
        <f t="shared" si="90"/>
        <v>0</v>
      </c>
    </row>
    <row r="859" spans="1:6" ht="15" customHeight="1">
      <c r="A859" s="41">
        <v>3811</v>
      </c>
      <c r="B859" s="3" t="s">
        <v>69</v>
      </c>
      <c r="C859" s="4">
        <f t="shared" si="91"/>
        <v>0</v>
      </c>
      <c r="D859" s="4">
        <f t="shared" si="91"/>
        <v>0</v>
      </c>
      <c r="E859" s="14">
        <f t="shared" si="91"/>
        <v>0</v>
      </c>
      <c r="F859" s="14" t="e">
        <f t="shared" si="90"/>
        <v>#DIV/0!</v>
      </c>
    </row>
    <row r="860" spans="1:6" ht="14.25" customHeight="1">
      <c r="A860" s="41">
        <v>38114</v>
      </c>
      <c r="B860" s="3" t="s">
        <v>106</v>
      </c>
      <c r="C860" s="4">
        <f>SUM(C861:C877)</f>
        <v>0</v>
      </c>
      <c r="D860" s="4">
        <f>SUM(D861:D877)</f>
        <v>0</v>
      </c>
      <c r="E860" s="14">
        <f>SUM(E861:E877)</f>
        <v>0</v>
      </c>
      <c r="F860" s="14" t="e">
        <f t="shared" si="90"/>
        <v>#DIV/0!</v>
      </c>
    </row>
    <row r="861" spans="1:6" ht="13.5" customHeight="1">
      <c r="A861" s="78"/>
      <c r="B861" s="77" t="s">
        <v>707</v>
      </c>
      <c r="C861" s="4">
        <v>0</v>
      </c>
      <c r="D861" s="4">
        <v>0</v>
      </c>
      <c r="E861" s="14">
        <v>0</v>
      </c>
      <c r="F861" s="14" t="e">
        <f t="shared" si="90"/>
        <v>#DIV/0!</v>
      </c>
    </row>
    <row r="862" spans="1:6" ht="13.5" customHeight="1">
      <c r="A862" s="78"/>
      <c r="B862" s="77" t="s">
        <v>108</v>
      </c>
      <c r="C862" s="4">
        <v>0</v>
      </c>
      <c r="D862" s="4">
        <v>0</v>
      </c>
      <c r="E862" s="14">
        <v>0</v>
      </c>
      <c r="F862" s="14" t="e">
        <f t="shared" si="90"/>
        <v>#DIV/0!</v>
      </c>
    </row>
    <row r="863" spans="1:6" ht="13.5" customHeight="1">
      <c r="A863" s="78"/>
      <c r="B863" s="77" t="s">
        <v>107</v>
      </c>
      <c r="C863" s="4">
        <v>0</v>
      </c>
      <c r="D863" s="4">
        <v>0</v>
      </c>
      <c r="E863" s="14">
        <v>0</v>
      </c>
      <c r="F863" s="14" t="e">
        <f t="shared" si="90"/>
        <v>#DIV/0!</v>
      </c>
    </row>
    <row r="864" spans="1:6" ht="13.5" customHeight="1">
      <c r="A864" s="78"/>
      <c r="B864" s="77" t="s">
        <v>109</v>
      </c>
      <c r="C864" s="4">
        <v>0</v>
      </c>
      <c r="D864" s="4">
        <v>0</v>
      </c>
      <c r="E864" s="14">
        <v>0</v>
      </c>
      <c r="F864" s="14" t="e">
        <f t="shared" si="90"/>
        <v>#DIV/0!</v>
      </c>
    </row>
    <row r="865" spans="1:6" ht="13.5" customHeight="1">
      <c r="A865" s="78"/>
      <c r="B865" s="77" t="s">
        <v>705</v>
      </c>
      <c r="C865" s="4">
        <v>0</v>
      </c>
      <c r="D865" s="4">
        <v>0</v>
      </c>
      <c r="E865" s="14">
        <v>0</v>
      </c>
      <c r="F865" s="14" t="e">
        <f t="shared" si="90"/>
        <v>#DIV/0!</v>
      </c>
    </row>
    <row r="866" spans="1:6" ht="13.5" customHeight="1">
      <c r="A866" s="79"/>
      <c r="B866" s="77" t="s">
        <v>703</v>
      </c>
      <c r="C866" s="4">
        <v>0</v>
      </c>
      <c r="D866" s="4">
        <v>0</v>
      </c>
      <c r="E866" s="14">
        <v>0</v>
      </c>
      <c r="F866" s="14" t="e">
        <f t="shared" si="90"/>
        <v>#DIV/0!</v>
      </c>
    </row>
    <row r="867" spans="1:6" ht="13.5" customHeight="1">
      <c r="A867" s="79"/>
      <c r="B867" s="77" t="s">
        <v>776</v>
      </c>
      <c r="C867" s="4">
        <v>0</v>
      </c>
      <c r="D867" s="4">
        <v>0</v>
      </c>
      <c r="E867" s="14">
        <v>0</v>
      </c>
      <c r="F867" s="14" t="e">
        <f t="shared" si="90"/>
        <v>#DIV/0!</v>
      </c>
    </row>
    <row r="868" spans="1:6" ht="13.5" customHeight="1">
      <c r="A868" s="79"/>
      <c r="B868" s="77" t="s">
        <v>704</v>
      </c>
      <c r="C868" s="4">
        <v>0</v>
      </c>
      <c r="D868" s="4">
        <v>0</v>
      </c>
      <c r="E868" s="14">
        <v>0</v>
      </c>
      <c r="F868" s="14" t="e">
        <f t="shared" si="90"/>
        <v>#DIV/0!</v>
      </c>
    </row>
    <row r="869" spans="1:6" ht="13.5" customHeight="1">
      <c r="A869" s="79"/>
      <c r="B869" s="77" t="s">
        <v>777</v>
      </c>
      <c r="C869" s="4">
        <v>0</v>
      </c>
      <c r="D869" s="4">
        <v>0</v>
      </c>
      <c r="E869" s="14">
        <v>0</v>
      </c>
      <c r="F869" s="14" t="e">
        <f t="shared" si="90"/>
        <v>#DIV/0!</v>
      </c>
    </row>
    <row r="870" spans="1:6" ht="13.5" customHeight="1">
      <c r="A870" s="79"/>
      <c r="B870" s="77" t="s">
        <v>706</v>
      </c>
      <c r="C870" s="4">
        <v>0</v>
      </c>
      <c r="D870" s="4">
        <v>0</v>
      </c>
      <c r="E870" s="14">
        <v>0</v>
      </c>
      <c r="F870" s="14" t="e">
        <f>E870/D870*100</f>
        <v>#DIV/0!</v>
      </c>
    </row>
    <row r="871" spans="1:6" ht="13.5" customHeight="1">
      <c r="A871" s="79"/>
      <c r="B871" s="77" t="s">
        <v>778</v>
      </c>
      <c r="C871" s="4">
        <v>0</v>
      </c>
      <c r="D871" s="4">
        <v>0</v>
      </c>
      <c r="E871" s="14">
        <v>0</v>
      </c>
      <c r="F871" s="14" t="e">
        <f>E871/D871*100</f>
        <v>#DIV/0!</v>
      </c>
    </row>
    <row r="872" spans="1:6" ht="13.5" customHeight="1">
      <c r="A872" s="79"/>
      <c r="B872" s="77" t="s">
        <v>779</v>
      </c>
      <c r="C872" s="4">
        <v>0</v>
      </c>
      <c r="D872" s="4">
        <v>0</v>
      </c>
      <c r="E872" s="14">
        <v>0</v>
      </c>
      <c r="F872" s="14" t="e">
        <f t="shared" si="90"/>
        <v>#DIV/0!</v>
      </c>
    </row>
    <row r="873" spans="1:6" ht="13.5" customHeight="1">
      <c r="A873" s="79"/>
      <c r="B873" s="77" t="s">
        <v>780</v>
      </c>
      <c r="C873" s="4">
        <v>0</v>
      </c>
      <c r="D873" s="4">
        <v>0</v>
      </c>
      <c r="E873" s="14">
        <v>0</v>
      </c>
      <c r="F873" s="14" t="e">
        <f>E873/D873*100</f>
        <v>#DIV/0!</v>
      </c>
    </row>
    <row r="874" spans="1:6" ht="13.5" customHeight="1">
      <c r="A874" s="79"/>
      <c r="B874" s="77" t="s">
        <v>565</v>
      </c>
      <c r="C874" s="4">
        <v>0</v>
      </c>
      <c r="D874" s="4">
        <v>0</v>
      </c>
      <c r="E874" s="14">
        <v>0</v>
      </c>
      <c r="F874" s="14" t="e">
        <f>E874/D874*100</f>
        <v>#DIV/0!</v>
      </c>
    </row>
    <row r="875" spans="1:6" ht="13.5" customHeight="1">
      <c r="A875" s="79"/>
      <c r="B875" s="77" t="s">
        <v>708</v>
      </c>
      <c r="C875" s="4">
        <v>0</v>
      </c>
      <c r="D875" s="4">
        <v>0</v>
      </c>
      <c r="E875" s="14">
        <v>0</v>
      </c>
      <c r="F875" s="14" t="e">
        <f>E875/D875*100</f>
        <v>#DIV/0!</v>
      </c>
    </row>
    <row r="876" spans="1:6" ht="13.5" customHeight="1">
      <c r="A876" s="79"/>
      <c r="B876" s="77" t="s">
        <v>1014</v>
      </c>
      <c r="C876" s="4">
        <v>0</v>
      </c>
      <c r="D876" s="4">
        <v>0</v>
      </c>
      <c r="E876" s="14">
        <v>0</v>
      </c>
      <c r="F876" s="14" t="e">
        <f>E876/D876*100</f>
        <v>#DIV/0!</v>
      </c>
    </row>
    <row r="877" spans="1:6" ht="13.5" customHeight="1">
      <c r="A877" s="79"/>
      <c r="B877" s="77" t="s">
        <v>1121</v>
      </c>
      <c r="C877" s="4">
        <v>0</v>
      </c>
      <c r="D877" s="4">
        <v>0</v>
      </c>
      <c r="E877" s="14">
        <v>0</v>
      </c>
      <c r="F877" s="14" t="e">
        <f t="shared" si="90"/>
        <v>#DIV/0!</v>
      </c>
    </row>
    <row r="878" spans="1:6" ht="25.5" customHeight="1">
      <c r="A878" s="226" t="s">
        <v>979</v>
      </c>
      <c r="B878" s="227"/>
      <c r="C878" s="5">
        <f>C886</f>
        <v>0</v>
      </c>
      <c r="D878" s="5">
        <f>D886</f>
        <v>0</v>
      </c>
      <c r="E878" s="136">
        <f>E886</f>
        <v>0</v>
      </c>
      <c r="F878" s="14" t="e">
        <f t="shared" si="90"/>
        <v>#DIV/0!</v>
      </c>
    </row>
    <row r="879" spans="1:6" ht="25.5" customHeight="1">
      <c r="A879" s="228" t="s">
        <v>1122</v>
      </c>
      <c r="B879" s="229"/>
      <c r="C879" s="64">
        <f>SUM(C880:C885)</f>
        <v>0</v>
      </c>
      <c r="D879" s="64">
        <f>SUM(D880:D885)</f>
        <v>0</v>
      </c>
      <c r="E879" s="134">
        <f>SUM(E880:E885)</f>
        <v>0</v>
      </c>
      <c r="F879" s="14" t="e">
        <f aca="true" t="shared" si="92" ref="F879:F885">E879/D879*100</f>
        <v>#DIV/0!</v>
      </c>
    </row>
    <row r="880" spans="1:6" ht="18" customHeight="1">
      <c r="A880" s="224" t="s">
        <v>1045</v>
      </c>
      <c r="B880" s="225"/>
      <c r="C880" s="4">
        <v>0</v>
      </c>
      <c r="D880" s="4">
        <v>0</v>
      </c>
      <c r="E880" s="14">
        <v>0</v>
      </c>
      <c r="F880" s="14" t="e">
        <f t="shared" si="92"/>
        <v>#DIV/0!</v>
      </c>
    </row>
    <row r="881" spans="1:6" ht="18" customHeight="1">
      <c r="A881" s="224" t="s">
        <v>1255</v>
      </c>
      <c r="B881" s="225"/>
      <c r="C881" s="4">
        <v>0</v>
      </c>
      <c r="D881" s="4">
        <v>0</v>
      </c>
      <c r="E881" s="14">
        <v>0</v>
      </c>
      <c r="F881" s="14" t="e">
        <f t="shared" si="92"/>
        <v>#DIV/0!</v>
      </c>
    </row>
    <row r="882" spans="1:6" ht="18" customHeight="1">
      <c r="A882" s="224" t="s">
        <v>1259</v>
      </c>
      <c r="B882" s="225"/>
      <c r="C882" s="4">
        <v>0</v>
      </c>
      <c r="D882" s="4">
        <v>0</v>
      </c>
      <c r="E882" s="14">
        <v>0</v>
      </c>
      <c r="F882" s="14" t="e">
        <f t="shared" si="92"/>
        <v>#DIV/0!</v>
      </c>
    </row>
    <row r="883" spans="1:6" ht="18" customHeight="1">
      <c r="A883" s="224" t="s">
        <v>1256</v>
      </c>
      <c r="B883" s="225"/>
      <c r="C883" s="4">
        <v>0</v>
      </c>
      <c r="D883" s="4">
        <v>0</v>
      </c>
      <c r="E883" s="14">
        <v>0</v>
      </c>
      <c r="F883" s="14" t="e">
        <f t="shared" si="92"/>
        <v>#DIV/0!</v>
      </c>
    </row>
    <row r="884" spans="1:6" ht="18" customHeight="1">
      <c r="A884" s="224" t="s">
        <v>1257</v>
      </c>
      <c r="B884" s="225"/>
      <c r="C884" s="4">
        <v>0</v>
      </c>
      <c r="D884" s="4">
        <v>0</v>
      </c>
      <c r="E884" s="14">
        <v>0</v>
      </c>
      <c r="F884" s="14" t="e">
        <f t="shared" si="92"/>
        <v>#DIV/0!</v>
      </c>
    </row>
    <row r="885" spans="1:6" ht="18" customHeight="1">
      <c r="A885" s="224" t="s">
        <v>1262</v>
      </c>
      <c r="B885" s="225"/>
      <c r="C885" s="4">
        <v>0</v>
      </c>
      <c r="D885" s="4">
        <v>0</v>
      </c>
      <c r="E885" s="14">
        <v>0</v>
      </c>
      <c r="F885" s="14" t="e">
        <f t="shared" si="92"/>
        <v>#DIV/0!</v>
      </c>
    </row>
    <row r="886" spans="1:6" ht="21" customHeight="1">
      <c r="A886" s="41" t="s">
        <v>619</v>
      </c>
      <c r="B886" s="3" t="s">
        <v>621</v>
      </c>
      <c r="C886" s="4">
        <f>C887</f>
        <v>0</v>
      </c>
      <c r="D886" s="4">
        <f>D887</f>
        <v>0</v>
      </c>
      <c r="E886" s="14">
        <f>E887</f>
        <v>0</v>
      </c>
      <c r="F886" s="14" t="e">
        <f t="shared" si="90"/>
        <v>#DIV/0!</v>
      </c>
    </row>
    <row r="887" spans="1:6" ht="18" customHeight="1">
      <c r="A887" s="41" t="s">
        <v>620</v>
      </c>
      <c r="B887" s="3" t="s">
        <v>622</v>
      </c>
      <c r="C887" s="4">
        <v>0</v>
      </c>
      <c r="D887" s="4">
        <v>0</v>
      </c>
      <c r="E887" s="14">
        <f>SUM(E888:E891)</f>
        <v>0</v>
      </c>
      <c r="F887" s="14" t="e">
        <f t="shared" si="90"/>
        <v>#DIV/0!</v>
      </c>
    </row>
    <row r="888" spans="1:6" ht="15" customHeight="1">
      <c r="A888" s="41" t="s">
        <v>623</v>
      </c>
      <c r="B888" s="3" t="s">
        <v>628</v>
      </c>
      <c r="C888" s="4">
        <v>0</v>
      </c>
      <c r="D888" s="4">
        <v>0</v>
      </c>
      <c r="E888" s="14">
        <v>0</v>
      </c>
      <c r="F888" s="14" t="e">
        <f t="shared" si="90"/>
        <v>#DIV/0!</v>
      </c>
    </row>
    <row r="889" spans="1:6" ht="15" customHeight="1">
      <c r="A889" s="41" t="s">
        <v>623</v>
      </c>
      <c r="B889" s="3" t="s">
        <v>629</v>
      </c>
      <c r="C889" s="4">
        <v>0</v>
      </c>
      <c r="D889" s="4">
        <v>0</v>
      </c>
      <c r="E889" s="14">
        <v>0</v>
      </c>
      <c r="F889" s="14" t="e">
        <f>E889/D889*100</f>
        <v>#DIV/0!</v>
      </c>
    </row>
    <row r="890" spans="1:6" ht="15" customHeight="1">
      <c r="A890" s="41" t="s">
        <v>626</v>
      </c>
      <c r="B890" s="3" t="s">
        <v>630</v>
      </c>
      <c r="C890" s="4">
        <v>0</v>
      </c>
      <c r="D890" s="4">
        <v>0</v>
      </c>
      <c r="E890" s="14">
        <v>0</v>
      </c>
      <c r="F890" s="14" t="e">
        <f>E890/D890*100</f>
        <v>#DIV/0!</v>
      </c>
    </row>
    <row r="891" spans="1:6" ht="15" customHeight="1">
      <c r="A891" s="41" t="s">
        <v>626</v>
      </c>
      <c r="B891" s="3" t="s">
        <v>631</v>
      </c>
      <c r="C891" s="4">
        <v>0</v>
      </c>
      <c r="D891" s="4">
        <v>0</v>
      </c>
      <c r="E891" s="14">
        <v>0</v>
      </c>
      <c r="F891" s="14" t="e">
        <f t="shared" si="90"/>
        <v>#DIV/0!</v>
      </c>
    </row>
    <row r="892" spans="1:6" ht="25.5" customHeight="1">
      <c r="A892" s="230" t="s">
        <v>980</v>
      </c>
      <c r="B892" s="231"/>
      <c r="C892" s="5">
        <f>C900</f>
        <v>751000</v>
      </c>
      <c r="D892" s="5">
        <f>D900</f>
        <v>751000</v>
      </c>
      <c r="E892" s="136">
        <f>E900</f>
        <v>171483.98</v>
      </c>
      <c r="F892" s="14">
        <f t="shared" si="90"/>
        <v>22.83408521970706</v>
      </c>
    </row>
    <row r="893" spans="1:6" ht="25.5" customHeight="1">
      <c r="A893" s="228" t="s">
        <v>1123</v>
      </c>
      <c r="B893" s="229"/>
      <c r="C893" s="64">
        <f>SUM(C894:C899)</f>
        <v>751000</v>
      </c>
      <c r="D893" s="64">
        <f>SUM(D894:D899)</f>
        <v>751000</v>
      </c>
      <c r="E893" s="134">
        <f>SUM(E894:E899)</f>
        <v>171483.97999999998</v>
      </c>
      <c r="F893" s="14">
        <f t="shared" si="90"/>
        <v>22.834085219707053</v>
      </c>
    </row>
    <row r="894" spans="1:6" ht="18" customHeight="1">
      <c r="A894" s="224" t="s">
        <v>1045</v>
      </c>
      <c r="B894" s="225"/>
      <c r="C894" s="4">
        <v>106000</v>
      </c>
      <c r="D894" s="4">
        <v>106000</v>
      </c>
      <c r="E894" s="14">
        <v>69595.22</v>
      </c>
      <c r="F894" s="14">
        <f t="shared" si="90"/>
        <v>65.6558679245283</v>
      </c>
    </row>
    <row r="895" spans="1:6" ht="18" customHeight="1">
      <c r="A895" s="224" t="s">
        <v>1255</v>
      </c>
      <c r="B895" s="225"/>
      <c r="C895" s="4">
        <v>405000</v>
      </c>
      <c r="D895" s="4">
        <v>405000</v>
      </c>
      <c r="E895" s="14">
        <v>101888.76</v>
      </c>
      <c r="F895" s="14">
        <f t="shared" si="90"/>
        <v>25.157718518518518</v>
      </c>
    </row>
    <row r="896" spans="1:6" ht="18" customHeight="1">
      <c r="A896" s="224" t="s">
        <v>1259</v>
      </c>
      <c r="B896" s="225"/>
      <c r="C896" s="4">
        <v>50000</v>
      </c>
      <c r="D896" s="4">
        <v>50000</v>
      </c>
      <c r="E896" s="14">
        <v>0</v>
      </c>
      <c r="F896" s="14">
        <f t="shared" si="90"/>
        <v>0</v>
      </c>
    </row>
    <row r="897" spans="1:6" ht="18" customHeight="1">
      <c r="A897" s="224" t="s">
        <v>1256</v>
      </c>
      <c r="B897" s="225"/>
      <c r="C897" s="4">
        <v>190000</v>
      </c>
      <c r="D897" s="4">
        <v>190000</v>
      </c>
      <c r="E897" s="14">
        <v>0</v>
      </c>
      <c r="F897" s="14">
        <f t="shared" si="90"/>
        <v>0</v>
      </c>
    </row>
    <row r="898" spans="1:6" ht="18" customHeight="1">
      <c r="A898" s="224" t="s">
        <v>1257</v>
      </c>
      <c r="B898" s="225"/>
      <c r="C898" s="4">
        <v>0</v>
      </c>
      <c r="D898" s="4">
        <v>0</v>
      </c>
      <c r="E898" s="14">
        <v>0</v>
      </c>
      <c r="F898" s="14" t="e">
        <f t="shared" si="90"/>
        <v>#DIV/0!</v>
      </c>
    </row>
    <row r="899" spans="1:6" ht="18" customHeight="1">
      <c r="A899" s="224" t="s">
        <v>1262</v>
      </c>
      <c r="B899" s="225"/>
      <c r="C899" s="4">
        <v>0</v>
      </c>
      <c r="D899" s="4">
        <v>0</v>
      </c>
      <c r="E899" s="14">
        <v>0</v>
      </c>
      <c r="F899" s="14" t="e">
        <f t="shared" si="90"/>
        <v>#DIV/0!</v>
      </c>
    </row>
    <row r="900" spans="1:6" ht="21" customHeight="1">
      <c r="A900" s="41">
        <v>32</v>
      </c>
      <c r="B900" s="72" t="s">
        <v>63</v>
      </c>
      <c r="C900" s="4">
        <f>C901+C904</f>
        <v>751000</v>
      </c>
      <c r="D900" s="4">
        <f>D901+D904</f>
        <v>751000</v>
      </c>
      <c r="E900" s="14">
        <f>E901+E904</f>
        <v>171483.98</v>
      </c>
      <c r="F900" s="14">
        <f t="shared" si="90"/>
        <v>22.83408521970706</v>
      </c>
    </row>
    <row r="901" spans="1:6" ht="18" customHeight="1">
      <c r="A901" s="41">
        <v>322</v>
      </c>
      <c r="B901" s="72" t="s">
        <v>70</v>
      </c>
      <c r="C901" s="4">
        <v>80000</v>
      </c>
      <c r="D901" s="4">
        <v>80000</v>
      </c>
      <c r="E901" s="14">
        <f>E902+E903</f>
        <v>51860.4</v>
      </c>
      <c r="F901" s="14">
        <f t="shared" si="90"/>
        <v>64.8255</v>
      </c>
    </row>
    <row r="902" spans="1:6" ht="15" customHeight="1">
      <c r="A902" s="41" t="s">
        <v>275</v>
      </c>
      <c r="B902" s="72" t="s">
        <v>276</v>
      </c>
      <c r="C902" s="4">
        <v>0</v>
      </c>
      <c r="D902" s="4">
        <v>0</v>
      </c>
      <c r="E902" s="14">
        <v>12239.94</v>
      </c>
      <c r="F902" s="14" t="e">
        <f t="shared" si="90"/>
        <v>#DIV/0!</v>
      </c>
    </row>
    <row r="903" spans="1:6" ht="15" customHeight="1">
      <c r="A903" s="41">
        <v>3224</v>
      </c>
      <c r="B903" s="72" t="s">
        <v>71</v>
      </c>
      <c r="C903" s="4">
        <v>0</v>
      </c>
      <c r="D903" s="4">
        <v>0</v>
      </c>
      <c r="E903" s="14">
        <v>39620.46</v>
      </c>
      <c r="F903" s="14" t="e">
        <f t="shared" si="90"/>
        <v>#DIV/0!</v>
      </c>
    </row>
    <row r="904" spans="1:6" ht="18" customHeight="1">
      <c r="A904" s="41">
        <v>323</v>
      </c>
      <c r="B904" s="72" t="s">
        <v>72</v>
      </c>
      <c r="C904" s="4">
        <v>671000</v>
      </c>
      <c r="D904" s="4">
        <v>671000</v>
      </c>
      <c r="E904" s="14">
        <f>SUM(E905:E909)</f>
        <v>119623.58000000002</v>
      </c>
      <c r="F904" s="14">
        <f t="shared" si="90"/>
        <v>17.827657228017888</v>
      </c>
    </row>
    <row r="905" spans="1:6" ht="15" customHeight="1">
      <c r="A905" s="41">
        <v>3232</v>
      </c>
      <c r="B905" s="72" t="s">
        <v>73</v>
      </c>
      <c r="C905" s="4">
        <v>0</v>
      </c>
      <c r="D905" s="4">
        <v>0</v>
      </c>
      <c r="E905" s="14">
        <v>68087.72</v>
      </c>
      <c r="F905" s="14" t="e">
        <f t="shared" si="90"/>
        <v>#DIV/0!</v>
      </c>
    </row>
    <row r="906" spans="1:6" ht="15" customHeight="1">
      <c r="A906" s="41" t="s">
        <v>562</v>
      </c>
      <c r="B906" s="72" t="s">
        <v>632</v>
      </c>
      <c r="C906" s="4">
        <v>0</v>
      </c>
      <c r="D906" s="4">
        <v>0</v>
      </c>
      <c r="E906" s="14">
        <v>4832.32</v>
      </c>
      <c r="F906" s="14" t="e">
        <f>E906/D906*100</f>
        <v>#DIV/0!</v>
      </c>
    </row>
    <row r="907" spans="1:6" ht="15" customHeight="1">
      <c r="A907" s="41" t="s">
        <v>601</v>
      </c>
      <c r="B907" s="72" t="s">
        <v>602</v>
      </c>
      <c r="C907" s="4">
        <v>0</v>
      </c>
      <c r="D907" s="4">
        <v>0</v>
      </c>
      <c r="E907" s="14">
        <v>2685</v>
      </c>
      <c r="F907" s="14" t="e">
        <f>E907/D907*100</f>
        <v>#DIV/0!</v>
      </c>
    </row>
    <row r="908" spans="1:6" ht="15" customHeight="1">
      <c r="A908" s="41" t="s">
        <v>35</v>
      </c>
      <c r="B908" s="72" t="s">
        <v>277</v>
      </c>
      <c r="C908" s="4">
        <v>0</v>
      </c>
      <c r="D908" s="4">
        <v>0</v>
      </c>
      <c r="E908" s="14">
        <v>33801.04</v>
      </c>
      <c r="F908" s="14" t="e">
        <f>E908/D908*100</f>
        <v>#DIV/0!</v>
      </c>
    </row>
    <row r="909" spans="1:6" ht="15" customHeight="1">
      <c r="A909" s="41" t="s">
        <v>341</v>
      </c>
      <c r="B909" s="72" t="s">
        <v>633</v>
      </c>
      <c r="C909" s="4">
        <v>0</v>
      </c>
      <c r="D909" s="4">
        <v>0</v>
      </c>
      <c r="E909" s="14">
        <v>10217.5</v>
      </c>
      <c r="F909" s="14" t="e">
        <f t="shared" si="90"/>
        <v>#DIV/0!</v>
      </c>
    </row>
    <row r="910" spans="1:6" ht="25.5" customHeight="1">
      <c r="A910" s="230" t="s">
        <v>981</v>
      </c>
      <c r="B910" s="231"/>
      <c r="C910" s="5">
        <f>C918</f>
        <v>800000</v>
      </c>
      <c r="D910" s="5">
        <f>D918</f>
        <v>800000</v>
      </c>
      <c r="E910" s="136">
        <f>E918</f>
        <v>12410</v>
      </c>
      <c r="F910" s="14">
        <f t="shared" si="90"/>
        <v>1.55125</v>
      </c>
    </row>
    <row r="911" spans="1:6" ht="25.5" customHeight="1">
      <c r="A911" s="228" t="s">
        <v>1124</v>
      </c>
      <c r="B911" s="229"/>
      <c r="C911" s="64">
        <f>SUM(C912:C917)</f>
        <v>800000</v>
      </c>
      <c r="D911" s="64">
        <f>SUM(D912:D917)</f>
        <v>800000</v>
      </c>
      <c r="E911" s="134">
        <f>SUM(E912:E917)</f>
        <v>12410</v>
      </c>
      <c r="F911" s="14">
        <f t="shared" si="90"/>
        <v>1.55125</v>
      </c>
    </row>
    <row r="912" spans="1:6" ht="18" customHeight="1">
      <c r="A912" s="224" t="s">
        <v>1045</v>
      </c>
      <c r="B912" s="225"/>
      <c r="C912" s="4">
        <v>0</v>
      </c>
      <c r="D912" s="4">
        <v>0</v>
      </c>
      <c r="E912" s="14">
        <v>12410</v>
      </c>
      <c r="F912" s="14" t="e">
        <f t="shared" si="90"/>
        <v>#DIV/0!</v>
      </c>
    </row>
    <row r="913" spans="1:6" ht="18" customHeight="1">
      <c r="A913" s="224" t="s">
        <v>1255</v>
      </c>
      <c r="B913" s="225"/>
      <c r="C913" s="4">
        <v>600000</v>
      </c>
      <c r="D913" s="4">
        <v>600000</v>
      </c>
      <c r="E913" s="14">
        <v>0</v>
      </c>
      <c r="F913" s="14">
        <f t="shared" si="90"/>
        <v>0</v>
      </c>
    </row>
    <row r="914" spans="1:6" ht="18" customHeight="1">
      <c r="A914" s="224" t="s">
        <v>1259</v>
      </c>
      <c r="B914" s="225"/>
      <c r="C914" s="4">
        <v>100000</v>
      </c>
      <c r="D914" s="4">
        <v>100000</v>
      </c>
      <c r="E914" s="14">
        <v>0</v>
      </c>
      <c r="F914" s="14">
        <f t="shared" si="90"/>
        <v>0</v>
      </c>
    </row>
    <row r="915" spans="1:6" ht="18" customHeight="1">
      <c r="A915" s="224" t="s">
        <v>1256</v>
      </c>
      <c r="B915" s="225"/>
      <c r="C915" s="4">
        <v>100000</v>
      </c>
      <c r="D915" s="4">
        <v>100000</v>
      </c>
      <c r="E915" s="14">
        <v>0</v>
      </c>
      <c r="F915" s="14">
        <f t="shared" si="90"/>
        <v>0</v>
      </c>
    </row>
    <row r="916" spans="1:6" ht="18" customHeight="1">
      <c r="A916" s="224" t="s">
        <v>1257</v>
      </c>
      <c r="B916" s="225"/>
      <c r="C916" s="4">
        <v>0</v>
      </c>
      <c r="D916" s="4">
        <v>0</v>
      </c>
      <c r="E916" s="14">
        <v>0</v>
      </c>
      <c r="F916" s="14" t="e">
        <f t="shared" si="90"/>
        <v>#DIV/0!</v>
      </c>
    </row>
    <row r="917" spans="1:6" ht="18" customHeight="1">
      <c r="A917" s="224" t="s">
        <v>1262</v>
      </c>
      <c r="B917" s="225"/>
      <c r="C917" s="4">
        <v>0</v>
      </c>
      <c r="D917" s="4">
        <v>0</v>
      </c>
      <c r="E917" s="14">
        <v>0</v>
      </c>
      <c r="F917" s="14" t="e">
        <f t="shared" si="90"/>
        <v>#DIV/0!</v>
      </c>
    </row>
    <row r="918" spans="1:6" ht="21" customHeight="1">
      <c r="A918" s="41">
        <v>45</v>
      </c>
      <c r="B918" s="72" t="s">
        <v>75</v>
      </c>
      <c r="C918" s="4">
        <f aca="true" t="shared" si="93" ref="C918:E919">C919</f>
        <v>800000</v>
      </c>
      <c r="D918" s="4">
        <f t="shared" si="93"/>
        <v>800000</v>
      </c>
      <c r="E918" s="14">
        <f t="shared" si="93"/>
        <v>12410</v>
      </c>
      <c r="F918" s="14">
        <f t="shared" si="90"/>
        <v>1.55125</v>
      </c>
    </row>
    <row r="919" spans="1:6" ht="18" customHeight="1">
      <c r="A919" s="41">
        <v>451</v>
      </c>
      <c r="B919" s="72" t="s">
        <v>76</v>
      </c>
      <c r="C919" s="4">
        <v>800000</v>
      </c>
      <c r="D919" s="4">
        <v>800000</v>
      </c>
      <c r="E919" s="14">
        <f t="shared" si="93"/>
        <v>12410</v>
      </c>
      <c r="F919" s="14">
        <f t="shared" si="90"/>
        <v>1.55125</v>
      </c>
    </row>
    <row r="920" spans="1:6" ht="15" customHeight="1">
      <c r="A920" s="41">
        <v>4511</v>
      </c>
      <c r="B920" s="72" t="s">
        <v>331</v>
      </c>
      <c r="C920" s="4">
        <v>0</v>
      </c>
      <c r="D920" s="4">
        <v>0</v>
      </c>
      <c r="E920" s="14">
        <v>12410</v>
      </c>
      <c r="F920" s="14" t="e">
        <f t="shared" si="90"/>
        <v>#DIV/0!</v>
      </c>
    </row>
    <row r="921" spans="1:6" ht="25.5" customHeight="1">
      <c r="A921" s="230" t="s">
        <v>982</v>
      </c>
      <c r="B921" s="231"/>
      <c r="C921" s="5">
        <f>C929+C933</f>
        <v>40000</v>
      </c>
      <c r="D921" s="5">
        <f>D929+D933</f>
        <v>40000</v>
      </c>
      <c r="E921" s="136">
        <f>E929+E933</f>
        <v>21625</v>
      </c>
      <c r="F921" s="14">
        <f t="shared" si="90"/>
        <v>54.0625</v>
      </c>
    </row>
    <row r="922" spans="1:6" ht="25.5" customHeight="1">
      <c r="A922" s="228" t="s">
        <v>1125</v>
      </c>
      <c r="B922" s="229"/>
      <c r="C922" s="64">
        <f>SUM(C923:C928)</f>
        <v>40000</v>
      </c>
      <c r="D922" s="64">
        <f>SUM(D923:D928)</f>
        <v>40000</v>
      </c>
      <c r="E922" s="134">
        <f>SUM(E923:E928)</f>
        <v>21625</v>
      </c>
      <c r="F922" s="14">
        <f aca="true" t="shared" si="94" ref="F922:F928">E922/D922*100</f>
        <v>54.0625</v>
      </c>
    </row>
    <row r="923" spans="1:6" ht="18" customHeight="1">
      <c r="A923" s="224" t="s">
        <v>1045</v>
      </c>
      <c r="B923" s="225"/>
      <c r="C923" s="4">
        <v>0</v>
      </c>
      <c r="D923" s="4">
        <v>0</v>
      </c>
      <c r="E923" s="14">
        <v>21625</v>
      </c>
      <c r="F923" s="14" t="e">
        <f t="shared" si="94"/>
        <v>#DIV/0!</v>
      </c>
    </row>
    <row r="924" spans="1:6" ht="18" customHeight="1">
      <c r="A924" s="224" t="s">
        <v>1255</v>
      </c>
      <c r="B924" s="225"/>
      <c r="C924" s="4">
        <v>40000</v>
      </c>
      <c r="D924" s="4">
        <v>40000</v>
      </c>
      <c r="E924" s="14">
        <v>0</v>
      </c>
      <c r="F924" s="14">
        <f t="shared" si="94"/>
        <v>0</v>
      </c>
    </row>
    <row r="925" spans="1:6" ht="18" customHeight="1">
      <c r="A925" s="224" t="s">
        <v>1259</v>
      </c>
      <c r="B925" s="225"/>
      <c r="C925" s="4">
        <v>0</v>
      </c>
      <c r="D925" s="4">
        <v>0</v>
      </c>
      <c r="E925" s="14">
        <v>0</v>
      </c>
      <c r="F925" s="14" t="e">
        <f t="shared" si="94"/>
        <v>#DIV/0!</v>
      </c>
    </row>
    <row r="926" spans="1:6" ht="18" customHeight="1">
      <c r="A926" s="224" t="s">
        <v>1256</v>
      </c>
      <c r="B926" s="225"/>
      <c r="C926" s="4">
        <v>0</v>
      </c>
      <c r="D926" s="4">
        <v>0</v>
      </c>
      <c r="E926" s="14">
        <v>0</v>
      </c>
      <c r="F926" s="14" t="e">
        <f t="shared" si="94"/>
        <v>#DIV/0!</v>
      </c>
    </row>
    <row r="927" spans="1:6" ht="18" customHeight="1">
      <c r="A927" s="224" t="s">
        <v>1257</v>
      </c>
      <c r="B927" s="225"/>
      <c r="C927" s="4">
        <v>0</v>
      </c>
      <c r="D927" s="4">
        <v>0</v>
      </c>
      <c r="E927" s="14">
        <v>0</v>
      </c>
      <c r="F927" s="14" t="e">
        <f t="shared" si="94"/>
        <v>#DIV/0!</v>
      </c>
    </row>
    <row r="928" spans="1:6" ht="18" customHeight="1">
      <c r="A928" s="224" t="s">
        <v>1262</v>
      </c>
      <c r="B928" s="225"/>
      <c r="C928" s="4">
        <v>0</v>
      </c>
      <c r="D928" s="4">
        <v>0</v>
      </c>
      <c r="E928" s="14">
        <v>0</v>
      </c>
      <c r="F928" s="14" t="e">
        <f t="shared" si="94"/>
        <v>#DIV/0!</v>
      </c>
    </row>
    <row r="929" spans="1:6" ht="22.5" customHeight="1">
      <c r="A929" s="65">
        <v>3</v>
      </c>
      <c r="B929" s="66" t="s">
        <v>16</v>
      </c>
      <c r="C929" s="67">
        <f aca="true" t="shared" si="95" ref="C929:E931">C930</f>
        <v>0</v>
      </c>
      <c r="D929" s="67">
        <f t="shared" si="95"/>
        <v>0</v>
      </c>
      <c r="E929" s="85">
        <f t="shared" si="95"/>
        <v>0</v>
      </c>
      <c r="F929" s="14" t="e">
        <f t="shared" si="90"/>
        <v>#DIV/0!</v>
      </c>
    </row>
    <row r="930" spans="1:6" ht="21" customHeight="1">
      <c r="A930" s="41">
        <v>32</v>
      </c>
      <c r="B930" s="68" t="s">
        <v>43</v>
      </c>
      <c r="C930" s="4">
        <f t="shared" si="95"/>
        <v>0</v>
      </c>
      <c r="D930" s="4">
        <f t="shared" si="95"/>
        <v>0</v>
      </c>
      <c r="E930" s="14">
        <f t="shared" si="95"/>
        <v>0</v>
      </c>
      <c r="F930" s="14" t="e">
        <f t="shared" si="90"/>
        <v>#DIV/0!</v>
      </c>
    </row>
    <row r="931" spans="1:6" ht="17.25" customHeight="1">
      <c r="A931" s="41">
        <v>322</v>
      </c>
      <c r="B931" s="68" t="s">
        <v>47</v>
      </c>
      <c r="C931" s="4">
        <v>0</v>
      </c>
      <c r="D931" s="4">
        <v>0</v>
      </c>
      <c r="E931" s="14">
        <f t="shared" si="95"/>
        <v>0</v>
      </c>
      <c r="F931" s="14" t="e">
        <f t="shared" si="90"/>
        <v>#DIV/0!</v>
      </c>
    </row>
    <row r="932" spans="1:6" ht="15" customHeight="1">
      <c r="A932" s="41">
        <v>3225</v>
      </c>
      <c r="B932" s="68" t="s">
        <v>51</v>
      </c>
      <c r="C932" s="4">
        <v>0</v>
      </c>
      <c r="D932" s="4">
        <v>0</v>
      </c>
      <c r="E932" s="14">
        <v>0</v>
      </c>
      <c r="F932" s="14" t="e">
        <f t="shared" si="90"/>
        <v>#DIV/0!</v>
      </c>
    </row>
    <row r="933" spans="1:6" ht="22.5" customHeight="1">
      <c r="A933" s="65">
        <v>4</v>
      </c>
      <c r="B933" s="73" t="s">
        <v>74</v>
      </c>
      <c r="C933" s="67">
        <f aca="true" t="shared" si="96" ref="C933:E934">C934</f>
        <v>40000</v>
      </c>
      <c r="D933" s="67">
        <f t="shared" si="96"/>
        <v>40000</v>
      </c>
      <c r="E933" s="85">
        <f t="shared" si="96"/>
        <v>21625</v>
      </c>
      <c r="F933" s="14">
        <f t="shared" si="90"/>
        <v>54.0625</v>
      </c>
    </row>
    <row r="934" spans="1:6" ht="21" customHeight="1">
      <c r="A934" s="41" t="s">
        <v>295</v>
      </c>
      <c r="B934" s="72" t="s">
        <v>296</v>
      </c>
      <c r="C934" s="4">
        <f t="shared" si="96"/>
        <v>40000</v>
      </c>
      <c r="D934" s="4">
        <f t="shared" si="96"/>
        <v>40000</v>
      </c>
      <c r="E934" s="14">
        <f t="shared" si="96"/>
        <v>21625</v>
      </c>
      <c r="F934" s="14">
        <f t="shared" si="90"/>
        <v>54.0625</v>
      </c>
    </row>
    <row r="935" spans="1:6" ht="18" customHeight="1">
      <c r="A935" s="41" t="s">
        <v>167</v>
      </c>
      <c r="B935" s="72" t="s">
        <v>168</v>
      </c>
      <c r="C935" s="4">
        <v>40000</v>
      </c>
      <c r="D935" s="4">
        <v>40000</v>
      </c>
      <c r="E935" s="14">
        <f>E937+E936</f>
        <v>21625</v>
      </c>
      <c r="F935" s="14">
        <f t="shared" si="90"/>
        <v>54.0625</v>
      </c>
    </row>
    <row r="936" spans="1:6" ht="15" customHeight="1">
      <c r="A936" s="41" t="s">
        <v>1015</v>
      </c>
      <c r="B936" s="72" t="s">
        <v>1016</v>
      </c>
      <c r="C936" s="4">
        <v>0</v>
      </c>
      <c r="D936" s="4">
        <v>0</v>
      </c>
      <c r="E936" s="14">
        <v>0</v>
      </c>
      <c r="F936" s="14" t="e">
        <f>E936/D936*100</f>
        <v>#DIV/0!</v>
      </c>
    </row>
    <row r="937" spans="1:6" ht="15" customHeight="1">
      <c r="A937" s="41" t="s">
        <v>169</v>
      </c>
      <c r="B937" s="72" t="s">
        <v>297</v>
      </c>
      <c r="C937" s="4">
        <v>0</v>
      </c>
      <c r="D937" s="4">
        <v>0</v>
      </c>
      <c r="E937" s="14">
        <v>21625</v>
      </c>
      <c r="F937" s="14" t="e">
        <f t="shared" si="90"/>
        <v>#DIV/0!</v>
      </c>
    </row>
    <row r="938" spans="1:6" ht="25.5" customHeight="1">
      <c r="A938" s="230" t="s">
        <v>983</v>
      </c>
      <c r="B938" s="231"/>
      <c r="C938" s="5">
        <f>C946</f>
        <v>600000</v>
      </c>
      <c r="D938" s="5">
        <f>D946</f>
        <v>600000</v>
      </c>
      <c r="E938" s="136">
        <f>E946</f>
        <v>12250</v>
      </c>
      <c r="F938" s="14">
        <f aca="true" t="shared" si="97" ref="F938:F965">E938/D938*100</f>
        <v>2.0416666666666665</v>
      </c>
    </row>
    <row r="939" spans="1:6" ht="25.5" customHeight="1">
      <c r="A939" s="228" t="s">
        <v>1126</v>
      </c>
      <c r="B939" s="229"/>
      <c r="C939" s="64">
        <f>SUM(C940:C945)</f>
        <v>600000</v>
      </c>
      <c r="D939" s="64">
        <f>SUM(D940:D945)</f>
        <v>600000</v>
      </c>
      <c r="E939" s="134">
        <f>SUM(E940:E945)</f>
        <v>12250</v>
      </c>
      <c r="F939" s="14">
        <f t="shared" si="97"/>
        <v>2.0416666666666665</v>
      </c>
    </row>
    <row r="940" spans="1:6" ht="18" customHeight="1">
      <c r="A940" s="224" t="s">
        <v>1045</v>
      </c>
      <c r="B940" s="225"/>
      <c r="C940" s="4">
        <v>0</v>
      </c>
      <c r="D940" s="4">
        <v>0</v>
      </c>
      <c r="E940" s="14">
        <v>12250</v>
      </c>
      <c r="F940" s="14" t="e">
        <f t="shared" si="97"/>
        <v>#DIV/0!</v>
      </c>
    </row>
    <row r="941" spans="1:6" ht="18" customHeight="1">
      <c r="A941" s="224" t="s">
        <v>1255</v>
      </c>
      <c r="B941" s="225"/>
      <c r="C941" s="4">
        <v>550000</v>
      </c>
      <c r="D941" s="4">
        <v>550000</v>
      </c>
      <c r="E941" s="14">
        <v>0</v>
      </c>
      <c r="F941" s="14">
        <f t="shared" si="97"/>
        <v>0</v>
      </c>
    </row>
    <row r="942" spans="1:6" ht="18" customHeight="1">
      <c r="A942" s="224" t="s">
        <v>1259</v>
      </c>
      <c r="B942" s="225"/>
      <c r="C942" s="4">
        <v>0</v>
      </c>
      <c r="D942" s="4">
        <v>0</v>
      </c>
      <c r="E942" s="14">
        <v>0</v>
      </c>
      <c r="F942" s="14" t="e">
        <f t="shared" si="97"/>
        <v>#DIV/0!</v>
      </c>
    </row>
    <row r="943" spans="1:6" ht="18" customHeight="1">
      <c r="A943" s="224" t="s">
        <v>1256</v>
      </c>
      <c r="B943" s="225"/>
      <c r="C943" s="4">
        <v>50000</v>
      </c>
      <c r="D943" s="4">
        <v>50000</v>
      </c>
      <c r="E943" s="14">
        <v>0</v>
      </c>
      <c r="F943" s="14">
        <f t="shared" si="97"/>
        <v>0</v>
      </c>
    </row>
    <row r="944" spans="1:6" ht="18" customHeight="1">
      <c r="A944" s="224" t="s">
        <v>1257</v>
      </c>
      <c r="B944" s="225"/>
      <c r="C944" s="4">
        <v>0</v>
      </c>
      <c r="D944" s="4">
        <v>0</v>
      </c>
      <c r="E944" s="14">
        <v>0</v>
      </c>
      <c r="F944" s="14" t="e">
        <f t="shared" si="97"/>
        <v>#DIV/0!</v>
      </c>
    </row>
    <row r="945" spans="1:6" ht="18" customHeight="1">
      <c r="A945" s="224" t="s">
        <v>1262</v>
      </c>
      <c r="B945" s="225"/>
      <c r="C945" s="4">
        <v>0</v>
      </c>
      <c r="D945" s="4">
        <v>0</v>
      </c>
      <c r="E945" s="14">
        <v>0</v>
      </c>
      <c r="F945" s="14" t="e">
        <f t="shared" si="97"/>
        <v>#DIV/0!</v>
      </c>
    </row>
    <row r="946" spans="1:6" ht="21" customHeight="1">
      <c r="A946" s="41">
        <v>45</v>
      </c>
      <c r="B946" s="72" t="s">
        <v>75</v>
      </c>
      <c r="C946" s="4">
        <f aca="true" t="shared" si="98" ref="C946:E947">C947</f>
        <v>600000</v>
      </c>
      <c r="D946" s="4">
        <f t="shared" si="98"/>
        <v>600000</v>
      </c>
      <c r="E946" s="14">
        <f t="shared" si="98"/>
        <v>12250</v>
      </c>
      <c r="F946" s="14">
        <f t="shared" si="97"/>
        <v>2.0416666666666665</v>
      </c>
    </row>
    <row r="947" spans="1:6" ht="18" customHeight="1">
      <c r="A947" s="41">
        <v>451</v>
      </c>
      <c r="B947" s="72" t="s">
        <v>76</v>
      </c>
      <c r="C947" s="4">
        <v>600000</v>
      </c>
      <c r="D947" s="4">
        <v>600000</v>
      </c>
      <c r="E947" s="14">
        <f t="shared" si="98"/>
        <v>12250</v>
      </c>
      <c r="F947" s="14">
        <f t="shared" si="97"/>
        <v>2.0416666666666665</v>
      </c>
    </row>
    <row r="948" spans="1:6" ht="15" customHeight="1">
      <c r="A948" s="41">
        <v>4511</v>
      </c>
      <c r="B948" s="72" t="s">
        <v>634</v>
      </c>
      <c r="C948" s="4">
        <v>0</v>
      </c>
      <c r="D948" s="4">
        <v>0</v>
      </c>
      <c r="E948" s="14">
        <v>12250</v>
      </c>
      <c r="F948" s="14" t="e">
        <f t="shared" si="97"/>
        <v>#DIV/0!</v>
      </c>
    </row>
    <row r="949" spans="1:6" ht="25.5" customHeight="1">
      <c r="A949" s="230" t="s">
        <v>984</v>
      </c>
      <c r="B949" s="231"/>
      <c r="C949" s="5">
        <f>C950+C962</f>
        <v>0</v>
      </c>
      <c r="D949" s="5">
        <f>D950+D962</f>
        <v>0</v>
      </c>
      <c r="E949" s="136">
        <f>E950+E962</f>
        <v>0</v>
      </c>
      <c r="F949" s="14" t="e">
        <f t="shared" si="97"/>
        <v>#DIV/0!</v>
      </c>
    </row>
    <row r="950" spans="1:6" s="86" customFormat="1" ht="22.5" customHeight="1">
      <c r="A950" s="65">
        <v>3</v>
      </c>
      <c r="B950" s="80" t="s">
        <v>58</v>
      </c>
      <c r="C950" s="67">
        <f>C951+C957</f>
        <v>0</v>
      </c>
      <c r="D950" s="67">
        <f>D951+D957</f>
        <v>0</v>
      </c>
      <c r="E950" s="85">
        <f>E951+E957</f>
        <v>0</v>
      </c>
      <c r="F950" s="85" t="e">
        <f t="shared" si="97"/>
        <v>#DIV/0!</v>
      </c>
    </row>
    <row r="951" spans="1:6" ht="21" customHeight="1">
      <c r="A951" s="41">
        <v>31</v>
      </c>
      <c r="B951" s="76" t="s">
        <v>124</v>
      </c>
      <c r="C951" s="4">
        <f>C952+C954</f>
        <v>0</v>
      </c>
      <c r="D951" s="4">
        <f>D952+D954</f>
        <v>0</v>
      </c>
      <c r="E951" s="14">
        <f>E952+E954</f>
        <v>0</v>
      </c>
      <c r="F951" s="14" t="e">
        <f t="shared" si="97"/>
        <v>#DIV/0!</v>
      </c>
    </row>
    <row r="952" spans="1:6" ht="18" customHeight="1">
      <c r="A952" s="41">
        <v>311</v>
      </c>
      <c r="B952" s="76" t="s">
        <v>327</v>
      </c>
      <c r="C952" s="4">
        <f>C953</f>
        <v>0</v>
      </c>
      <c r="D952" s="4">
        <f>D953</f>
        <v>0</v>
      </c>
      <c r="E952" s="14">
        <f>E953</f>
        <v>0</v>
      </c>
      <c r="F952" s="14" t="e">
        <f t="shared" si="97"/>
        <v>#DIV/0!</v>
      </c>
    </row>
    <row r="953" spans="1:6" ht="15" customHeight="1">
      <c r="A953" s="41">
        <v>3111</v>
      </c>
      <c r="B953" s="76" t="s">
        <v>125</v>
      </c>
      <c r="C953" s="4">
        <v>0</v>
      </c>
      <c r="D953" s="4">
        <v>0</v>
      </c>
      <c r="E953" s="14">
        <v>0</v>
      </c>
      <c r="F953" s="14" t="e">
        <f t="shared" si="97"/>
        <v>#DIV/0!</v>
      </c>
    </row>
    <row r="954" spans="1:6" ht="18" customHeight="1">
      <c r="A954" s="41">
        <v>313</v>
      </c>
      <c r="B954" s="76" t="s">
        <v>128</v>
      </c>
      <c r="C954" s="4">
        <f>SUM(C955:C956)</f>
        <v>0</v>
      </c>
      <c r="D954" s="4">
        <f>SUM(D955:D956)</f>
        <v>0</v>
      </c>
      <c r="E954" s="14">
        <f>SUM(E955:E956)</f>
        <v>0</v>
      </c>
      <c r="F954" s="14" t="e">
        <f t="shared" si="97"/>
        <v>#DIV/0!</v>
      </c>
    </row>
    <row r="955" spans="1:6" ht="15" customHeight="1">
      <c r="A955" s="41">
        <v>3132</v>
      </c>
      <c r="B955" s="72" t="s">
        <v>344</v>
      </c>
      <c r="C955" s="4">
        <v>0</v>
      </c>
      <c r="D955" s="4">
        <v>0</v>
      </c>
      <c r="E955" s="14">
        <v>0</v>
      </c>
      <c r="F955" s="14" t="e">
        <f t="shared" si="97"/>
        <v>#DIV/0!</v>
      </c>
    </row>
    <row r="956" spans="1:6" ht="15" customHeight="1">
      <c r="A956" s="41">
        <v>3133</v>
      </c>
      <c r="B956" s="72" t="s">
        <v>345</v>
      </c>
      <c r="C956" s="4">
        <v>0</v>
      </c>
      <c r="D956" s="4">
        <v>0</v>
      </c>
      <c r="E956" s="14">
        <v>0</v>
      </c>
      <c r="F956" s="14" t="e">
        <f t="shared" si="97"/>
        <v>#DIV/0!</v>
      </c>
    </row>
    <row r="957" spans="1:6" ht="21" customHeight="1">
      <c r="A957" s="41">
        <v>32</v>
      </c>
      <c r="B957" s="76" t="s">
        <v>274</v>
      </c>
      <c r="C957" s="4">
        <f>C958+C960</f>
        <v>0</v>
      </c>
      <c r="D957" s="4">
        <f>D958+D960</f>
        <v>0</v>
      </c>
      <c r="E957" s="14">
        <f>E958+E960</f>
        <v>0</v>
      </c>
      <c r="F957" s="14" t="e">
        <f t="shared" si="97"/>
        <v>#DIV/0!</v>
      </c>
    </row>
    <row r="958" spans="1:6" ht="18" customHeight="1">
      <c r="A958" s="83">
        <v>321</v>
      </c>
      <c r="B958" s="76" t="s">
        <v>144</v>
      </c>
      <c r="C958" s="4">
        <f>C959</f>
        <v>0</v>
      </c>
      <c r="D958" s="4">
        <f>D959</f>
        <v>0</v>
      </c>
      <c r="E958" s="14">
        <f>E959</f>
        <v>0</v>
      </c>
      <c r="F958" s="14" t="e">
        <f t="shared" si="97"/>
        <v>#DIV/0!</v>
      </c>
    </row>
    <row r="959" spans="1:6" ht="15" customHeight="1">
      <c r="A959" s="83">
        <v>3212</v>
      </c>
      <c r="B959" s="76" t="s">
        <v>146</v>
      </c>
      <c r="C959" s="4">
        <v>0</v>
      </c>
      <c r="D959" s="4">
        <v>0</v>
      </c>
      <c r="E959" s="14">
        <v>0</v>
      </c>
      <c r="F959" s="14" t="e">
        <f t="shared" si="97"/>
        <v>#DIV/0!</v>
      </c>
    </row>
    <row r="960" spans="1:6" ht="18" customHeight="1">
      <c r="A960" s="41" t="s">
        <v>135</v>
      </c>
      <c r="B960" s="76" t="s">
        <v>0</v>
      </c>
      <c r="C960" s="4">
        <f>C961</f>
        <v>0</v>
      </c>
      <c r="D960" s="4">
        <f>D961</f>
        <v>0</v>
      </c>
      <c r="E960" s="14">
        <f>E961</f>
        <v>0</v>
      </c>
      <c r="F960" s="14" t="e">
        <f t="shared" si="97"/>
        <v>#DIV/0!</v>
      </c>
    </row>
    <row r="961" spans="1:6" ht="15" customHeight="1">
      <c r="A961" s="41" t="s">
        <v>35</v>
      </c>
      <c r="B961" s="76" t="s">
        <v>277</v>
      </c>
      <c r="C961" s="4">
        <v>0</v>
      </c>
      <c r="D961" s="4">
        <v>0</v>
      </c>
      <c r="E961" s="14">
        <v>0</v>
      </c>
      <c r="F961" s="14" t="e">
        <f t="shared" si="97"/>
        <v>#DIV/0!</v>
      </c>
    </row>
    <row r="962" spans="1:6" ht="22.5" customHeight="1">
      <c r="A962" s="65">
        <v>4</v>
      </c>
      <c r="B962" s="73" t="s">
        <v>74</v>
      </c>
      <c r="C962" s="67">
        <f aca="true" t="shared" si="99" ref="C962:E964">C963</f>
        <v>0</v>
      </c>
      <c r="D962" s="67">
        <f t="shared" si="99"/>
        <v>0</v>
      </c>
      <c r="E962" s="85">
        <f t="shared" si="99"/>
        <v>0</v>
      </c>
      <c r="F962" s="14" t="e">
        <f t="shared" si="97"/>
        <v>#DIV/0!</v>
      </c>
    </row>
    <row r="963" spans="1:6" ht="21" customHeight="1">
      <c r="A963" s="41">
        <v>45</v>
      </c>
      <c r="B963" s="72" t="s">
        <v>75</v>
      </c>
      <c r="C963" s="4">
        <f t="shared" si="99"/>
        <v>0</v>
      </c>
      <c r="D963" s="4">
        <f t="shared" si="99"/>
        <v>0</v>
      </c>
      <c r="E963" s="14">
        <f t="shared" si="99"/>
        <v>0</v>
      </c>
      <c r="F963" s="14" t="e">
        <f t="shared" si="97"/>
        <v>#DIV/0!</v>
      </c>
    </row>
    <row r="964" spans="1:6" ht="18" customHeight="1">
      <c r="A964" s="41">
        <v>451</v>
      </c>
      <c r="B964" s="72" t="s">
        <v>76</v>
      </c>
      <c r="C964" s="4">
        <f t="shared" si="99"/>
        <v>0</v>
      </c>
      <c r="D964" s="4">
        <f t="shared" si="99"/>
        <v>0</v>
      </c>
      <c r="E964" s="14">
        <f t="shared" si="99"/>
        <v>0</v>
      </c>
      <c r="F964" s="14" t="e">
        <f t="shared" si="97"/>
        <v>#DIV/0!</v>
      </c>
    </row>
    <row r="965" spans="1:6" ht="15" customHeight="1">
      <c r="A965" s="41">
        <v>4511</v>
      </c>
      <c r="B965" s="72" t="s">
        <v>752</v>
      </c>
      <c r="C965" s="4">
        <v>0</v>
      </c>
      <c r="D965" s="4">
        <v>0</v>
      </c>
      <c r="E965" s="14">
        <v>0</v>
      </c>
      <c r="F965" s="14" t="e">
        <f t="shared" si="97"/>
        <v>#DIV/0!</v>
      </c>
    </row>
    <row r="966" spans="1:6" ht="25.5" customHeight="1">
      <c r="A966" s="230" t="s">
        <v>1128</v>
      </c>
      <c r="B966" s="231"/>
      <c r="C966" s="5">
        <f>C974</f>
        <v>670000</v>
      </c>
      <c r="D966" s="5">
        <f>D974</f>
        <v>670000</v>
      </c>
      <c r="E966" s="136">
        <f>E974</f>
        <v>541512.85</v>
      </c>
      <c r="F966" s="14">
        <f>E966/D966*100</f>
        <v>80.82281343283582</v>
      </c>
    </row>
    <row r="967" spans="1:6" ht="25.5" customHeight="1">
      <c r="A967" s="228" t="s">
        <v>1127</v>
      </c>
      <c r="B967" s="229"/>
      <c r="C967" s="64">
        <f>SUM(C968:C973)</f>
        <v>670000</v>
      </c>
      <c r="D967" s="64">
        <f>SUM(D968:D973)</f>
        <v>670000</v>
      </c>
      <c r="E967" s="134">
        <f>SUM(E968:E973)</f>
        <v>541512.85</v>
      </c>
      <c r="F967" s="14">
        <f aca="true" t="shared" si="100" ref="F967:F973">E967/D967*100</f>
        <v>80.82281343283582</v>
      </c>
    </row>
    <row r="968" spans="1:6" ht="18" customHeight="1">
      <c r="A968" s="224" t="s">
        <v>1045</v>
      </c>
      <c r="B968" s="225"/>
      <c r="C968" s="4">
        <v>0</v>
      </c>
      <c r="D968" s="4">
        <v>0</v>
      </c>
      <c r="E968" s="14">
        <v>11234.49</v>
      </c>
      <c r="F968" s="14" t="e">
        <f t="shared" si="100"/>
        <v>#DIV/0!</v>
      </c>
    </row>
    <row r="969" spans="1:6" ht="18" customHeight="1">
      <c r="A969" s="224" t="s">
        <v>1255</v>
      </c>
      <c r="B969" s="225"/>
      <c r="C969" s="4">
        <v>570000</v>
      </c>
      <c r="D969" s="4">
        <v>570000</v>
      </c>
      <c r="E969" s="14">
        <v>486431.24</v>
      </c>
      <c r="F969" s="14">
        <f t="shared" si="100"/>
        <v>85.33881403508772</v>
      </c>
    </row>
    <row r="970" spans="1:6" ht="18" customHeight="1">
      <c r="A970" s="224" t="s">
        <v>1259</v>
      </c>
      <c r="B970" s="225"/>
      <c r="C970" s="4">
        <v>100000</v>
      </c>
      <c r="D970" s="4">
        <v>100000</v>
      </c>
      <c r="E970" s="14">
        <v>43847.12</v>
      </c>
      <c r="F970" s="14">
        <f t="shared" si="100"/>
        <v>43.847120000000004</v>
      </c>
    </row>
    <row r="971" spans="1:6" ht="18" customHeight="1">
      <c r="A971" s="224" t="s">
        <v>1256</v>
      </c>
      <c r="B971" s="225"/>
      <c r="C971" s="4">
        <v>0</v>
      </c>
      <c r="D971" s="4">
        <v>0</v>
      </c>
      <c r="E971" s="14">
        <v>0</v>
      </c>
      <c r="F971" s="14" t="e">
        <f t="shared" si="100"/>
        <v>#DIV/0!</v>
      </c>
    </row>
    <row r="972" spans="1:6" ht="18" customHeight="1">
      <c r="A972" s="224" t="s">
        <v>1257</v>
      </c>
      <c r="B972" s="225"/>
      <c r="C972" s="4">
        <v>0</v>
      </c>
      <c r="D972" s="4">
        <v>0</v>
      </c>
      <c r="E972" s="14">
        <v>0</v>
      </c>
      <c r="F972" s="14" t="e">
        <f t="shared" si="100"/>
        <v>#DIV/0!</v>
      </c>
    </row>
    <row r="973" spans="1:6" ht="18" customHeight="1">
      <c r="A973" s="224" t="s">
        <v>1262</v>
      </c>
      <c r="B973" s="225"/>
      <c r="C973" s="4">
        <v>0</v>
      </c>
      <c r="D973" s="4">
        <v>0</v>
      </c>
      <c r="E973" s="14">
        <v>0</v>
      </c>
      <c r="F973" s="14" t="e">
        <f t="shared" si="100"/>
        <v>#DIV/0!</v>
      </c>
    </row>
    <row r="974" spans="1:6" ht="21" customHeight="1">
      <c r="A974" s="41">
        <v>45</v>
      </c>
      <c r="B974" s="72" t="s">
        <v>75</v>
      </c>
      <c r="C974" s="4">
        <f aca="true" t="shared" si="101" ref="C974:E975">C975</f>
        <v>670000</v>
      </c>
      <c r="D974" s="4">
        <f t="shared" si="101"/>
        <v>670000</v>
      </c>
      <c r="E974" s="14">
        <f t="shared" si="101"/>
        <v>541512.85</v>
      </c>
      <c r="F974" s="14">
        <f>E974/D974*100</f>
        <v>80.82281343283582</v>
      </c>
    </row>
    <row r="975" spans="1:6" ht="18" customHeight="1">
      <c r="A975" s="41">
        <v>451</v>
      </c>
      <c r="B975" s="72" t="s">
        <v>76</v>
      </c>
      <c r="C975" s="4">
        <v>670000</v>
      </c>
      <c r="D975" s="4">
        <v>670000</v>
      </c>
      <c r="E975" s="14">
        <f t="shared" si="101"/>
        <v>541512.85</v>
      </c>
      <c r="F975" s="14">
        <f>E975/D975*100</f>
        <v>80.82281343283582</v>
      </c>
    </row>
    <row r="976" spans="1:6" ht="15" customHeight="1">
      <c r="A976" s="41">
        <v>4511</v>
      </c>
      <c r="B976" s="72" t="s">
        <v>985</v>
      </c>
      <c r="C976" s="4">
        <v>0</v>
      </c>
      <c r="D976" s="4">
        <v>0</v>
      </c>
      <c r="E976" s="14">
        <v>541512.85</v>
      </c>
      <c r="F976" s="14" t="e">
        <f>E976/D976*100</f>
        <v>#DIV/0!</v>
      </c>
    </row>
    <row r="977" spans="1:6" ht="30" customHeight="1">
      <c r="A977" s="256" t="s">
        <v>986</v>
      </c>
      <c r="B977" s="257"/>
      <c r="C977" s="63">
        <f>C978</f>
        <v>80000</v>
      </c>
      <c r="D977" s="63">
        <f>D978</f>
        <v>80000</v>
      </c>
      <c r="E977" s="133">
        <f>E978</f>
        <v>80000</v>
      </c>
      <c r="F977" s="14">
        <f t="shared" si="90"/>
        <v>100</v>
      </c>
    </row>
    <row r="978" spans="1:6" ht="25.5" customHeight="1">
      <c r="A978" s="230" t="s">
        <v>987</v>
      </c>
      <c r="B978" s="231"/>
      <c r="C978" s="5">
        <f>C986</f>
        <v>80000</v>
      </c>
      <c r="D978" s="5">
        <f>D986</f>
        <v>80000</v>
      </c>
      <c r="E978" s="136">
        <f>E986</f>
        <v>80000</v>
      </c>
      <c r="F978" s="14">
        <f t="shared" si="90"/>
        <v>100</v>
      </c>
    </row>
    <row r="979" spans="1:6" ht="25.5" customHeight="1">
      <c r="A979" s="228" t="s">
        <v>1129</v>
      </c>
      <c r="B979" s="229"/>
      <c r="C979" s="64">
        <f>SUM(C980:C985)</f>
        <v>80000</v>
      </c>
      <c r="D979" s="64">
        <f>SUM(D980:D985)</f>
        <v>80000</v>
      </c>
      <c r="E979" s="134">
        <f>SUM(E980:E985)</f>
        <v>80000</v>
      </c>
      <c r="F979" s="14">
        <f aca="true" t="shared" si="102" ref="F979:F985">E979/D979*100</f>
        <v>100</v>
      </c>
    </row>
    <row r="980" spans="1:6" ht="18" customHeight="1">
      <c r="A980" s="224" t="s">
        <v>1045</v>
      </c>
      <c r="B980" s="225"/>
      <c r="C980" s="4">
        <v>80000</v>
      </c>
      <c r="D980" s="4">
        <v>80000</v>
      </c>
      <c r="E980" s="14">
        <v>80000</v>
      </c>
      <c r="F980" s="14">
        <f t="shared" si="102"/>
        <v>100</v>
      </c>
    </row>
    <row r="981" spans="1:6" ht="18" customHeight="1">
      <c r="A981" s="224" t="s">
        <v>1255</v>
      </c>
      <c r="B981" s="225"/>
      <c r="C981" s="4">
        <v>0</v>
      </c>
      <c r="D981" s="4">
        <v>0</v>
      </c>
      <c r="E981" s="14">
        <v>0</v>
      </c>
      <c r="F981" s="14" t="e">
        <f t="shared" si="102"/>
        <v>#DIV/0!</v>
      </c>
    </row>
    <row r="982" spans="1:6" ht="18" customHeight="1">
      <c r="A982" s="224" t="s">
        <v>1259</v>
      </c>
      <c r="B982" s="225"/>
      <c r="C982" s="4">
        <v>0</v>
      </c>
      <c r="D982" s="4">
        <v>0</v>
      </c>
      <c r="E982" s="14">
        <v>0</v>
      </c>
      <c r="F982" s="14" t="e">
        <f t="shared" si="102"/>
        <v>#DIV/0!</v>
      </c>
    </row>
    <row r="983" spans="1:6" ht="18" customHeight="1">
      <c r="A983" s="224" t="s">
        <v>1256</v>
      </c>
      <c r="B983" s="225"/>
      <c r="C983" s="4">
        <v>0</v>
      </c>
      <c r="D983" s="4">
        <v>0</v>
      </c>
      <c r="E983" s="14">
        <v>0</v>
      </c>
      <c r="F983" s="14" t="e">
        <f t="shared" si="102"/>
        <v>#DIV/0!</v>
      </c>
    </row>
    <row r="984" spans="1:6" ht="18" customHeight="1">
      <c r="A984" s="224" t="s">
        <v>1257</v>
      </c>
      <c r="B984" s="225"/>
      <c r="C984" s="4">
        <v>0</v>
      </c>
      <c r="D984" s="4">
        <v>0</v>
      </c>
      <c r="E984" s="14">
        <v>0</v>
      </c>
      <c r="F984" s="14" t="e">
        <f t="shared" si="102"/>
        <v>#DIV/0!</v>
      </c>
    </row>
    <row r="985" spans="1:6" ht="18" customHeight="1">
      <c r="A985" s="224" t="s">
        <v>1262</v>
      </c>
      <c r="B985" s="225"/>
      <c r="C985" s="4">
        <v>0</v>
      </c>
      <c r="D985" s="4">
        <v>0</v>
      </c>
      <c r="E985" s="14">
        <v>0</v>
      </c>
      <c r="F985" s="14" t="e">
        <f t="shared" si="102"/>
        <v>#DIV/0!</v>
      </c>
    </row>
    <row r="986" spans="1:6" ht="21" customHeight="1">
      <c r="A986" s="41">
        <v>38</v>
      </c>
      <c r="B986" s="72" t="s">
        <v>560</v>
      </c>
      <c r="C986" s="4">
        <f>C987</f>
        <v>80000</v>
      </c>
      <c r="D986" s="4">
        <f>D987</f>
        <v>80000</v>
      </c>
      <c r="E986" s="14">
        <f>E987</f>
        <v>80000</v>
      </c>
      <c r="F986" s="14">
        <f t="shared" si="90"/>
        <v>100</v>
      </c>
    </row>
    <row r="987" spans="1:6" ht="18" customHeight="1">
      <c r="A987" s="41">
        <v>381</v>
      </c>
      <c r="B987" s="76" t="s">
        <v>67</v>
      </c>
      <c r="C987" s="4">
        <v>80000</v>
      </c>
      <c r="D987" s="4">
        <v>80000</v>
      </c>
      <c r="E987" s="14">
        <f>E988</f>
        <v>80000</v>
      </c>
      <c r="F987" s="14">
        <f t="shared" si="90"/>
        <v>100</v>
      </c>
    </row>
    <row r="988" spans="1:6" ht="15" customHeight="1">
      <c r="A988" s="41">
        <v>3811</v>
      </c>
      <c r="B988" s="76" t="s">
        <v>152</v>
      </c>
      <c r="C988" s="4">
        <v>0</v>
      </c>
      <c r="D988" s="4">
        <v>0</v>
      </c>
      <c r="E988" s="14">
        <v>80000</v>
      </c>
      <c r="F988" s="14" t="e">
        <f t="shared" si="90"/>
        <v>#DIV/0!</v>
      </c>
    </row>
    <row r="989" spans="1:6" ht="30" customHeight="1">
      <c r="A989" s="232" t="s">
        <v>988</v>
      </c>
      <c r="B989" s="233"/>
      <c r="C989" s="63">
        <f>C990+C1002</f>
        <v>165000</v>
      </c>
      <c r="D989" s="63">
        <f>D990+D1002</f>
        <v>165000</v>
      </c>
      <c r="E989" s="133">
        <f>E990+E1002</f>
        <v>27249.62</v>
      </c>
      <c r="F989" s="14">
        <f t="shared" si="90"/>
        <v>16.514921212121212</v>
      </c>
    </row>
    <row r="990" spans="1:6" ht="25.5" customHeight="1">
      <c r="A990" s="230" t="s">
        <v>989</v>
      </c>
      <c r="B990" s="231"/>
      <c r="C990" s="5">
        <f>C998</f>
        <v>100000</v>
      </c>
      <c r="D990" s="5">
        <f>D998</f>
        <v>100000</v>
      </c>
      <c r="E990" s="136">
        <f>E998</f>
        <v>27249.62</v>
      </c>
      <c r="F990" s="14">
        <f t="shared" si="90"/>
        <v>27.249619999999997</v>
      </c>
    </row>
    <row r="991" spans="1:6" ht="25.5" customHeight="1">
      <c r="A991" s="228" t="s">
        <v>1130</v>
      </c>
      <c r="B991" s="229"/>
      <c r="C991" s="64">
        <f>SUM(C992:C997)</f>
        <v>100000</v>
      </c>
      <c r="D991" s="64">
        <f>SUM(D992:D997)</f>
        <v>100000</v>
      </c>
      <c r="E991" s="134">
        <f>SUM(E992:E997)</f>
        <v>27249.62</v>
      </c>
      <c r="F991" s="14">
        <f t="shared" si="90"/>
        <v>27.249619999999997</v>
      </c>
    </row>
    <row r="992" spans="1:6" ht="18" customHeight="1">
      <c r="A992" s="224" t="s">
        <v>1045</v>
      </c>
      <c r="B992" s="225"/>
      <c r="C992" s="4">
        <v>100000</v>
      </c>
      <c r="D992" s="4">
        <v>100000</v>
      </c>
      <c r="E992" s="14">
        <v>27249.62</v>
      </c>
      <c r="F992" s="14">
        <f t="shared" si="90"/>
        <v>27.249619999999997</v>
      </c>
    </row>
    <row r="993" spans="1:6" ht="18" customHeight="1">
      <c r="A993" s="224" t="s">
        <v>1255</v>
      </c>
      <c r="B993" s="225"/>
      <c r="C993" s="4">
        <v>0</v>
      </c>
      <c r="D993" s="4">
        <v>0</v>
      </c>
      <c r="E993" s="14">
        <v>0</v>
      </c>
      <c r="F993" s="14" t="e">
        <f t="shared" si="90"/>
        <v>#DIV/0!</v>
      </c>
    </row>
    <row r="994" spans="1:6" ht="18" customHeight="1">
      <c r="A994" s="224" t="s">
        <v>1259</v>
      </c>
      <c r="B994" s="225"/>
      <c r="C994" s="4">
        <v>0</v>
      </c>
      <c r="D994" s="4">
        <v>0</v>
      </c>
      <c r="E994" s="14">
        <v>0</v>
      </c>
      <c r="F994" s="14" t="e">
        <f t="shared" si="90"/>
        <v>#DIV/0!</v>
      </c>
    </row>
    <row r="995" spans="1:6" ht="18" customHeight="1">
      <c r="A995" s="224" t="s">
        <v>1256</v>
      </c>
      <c r="B995" s="225"/>
      <c r="C995" s="4">
        <v>0</v>
      </c>
      <c r="D995" s="4">
        <v>0</v>
      </c>
      <c r="E995" s="14">
        <v>0</v>
      </c>
      <c r="F995" s="14" t="e">
        <f t="shared" si="90"/>
        <v>#DIV/0!</v>
      </c>
    </row>
    <row r="996" spans="1:6" ht="18" customHeight="1">
      <c r="A996" s="224" t="s">
        <v>1257</v>
      </c>
      <c r="B996" s="225"/>
      <c r="C996" s="4">
        <v>0</v>
      </c>
      <c r="D996" s="4">
        <v>0</v>
      </c>
      <c r="E996" s="14">
        <v>0</v>
      </c>
      <c r="F996" s="14" t="e">
        <f t="shared" si="90"/>
        <v>#DIV/0!</v>
      </c>
    </row>
    <row r="997" spans="1:6" ht="18" customHeight="1">
      <c r="A997" s="224" t="s">
        <v>1262</v>
      </c>
      <c r="B997" s="225"/>
      <c r="C997" s="4">
        <v>0</v>
      </c>
      <c r="D997" s="4">
        <v>0</v>
      </c>
      <c r="E997" s="14">
        <v>0</v>
      </c>
      <c r="F997" s="14" t="e">
        <f t="shared" si="90"/>
        <v>#DIV/0!</v>
      </c>
    </row>
    <row r="998" spans="1:6" ht="21" customHeight="1">
      <c r="A998" s="41">
        <v>38</v>
      </c>
      <c r="B998" s="76" t="s">
        <v>66</v>
      </c>
      <c r="C998" s="4">
        <f aca="true" t="shared" si="103" ref="C998:E1000">C999</f>
        <v>100000</v>
      </c>
      <c r="D998" s="4">
        <f t="shared" si="103"/>
        <v>100000</v>
      </c>
      <c r="E998" s="14">
        <f t="shared" si="103"/>
        <v>27249.62</v>
      </c>
      <c r="F998" s="14">
        <f t="shared" si="90"/>
        <v>27.249619999999997</v>
      </c>
    </row>
    <row r="999" spans="1:6" ht="18" customHeight="1">
      <c r="A999" s="41">
        <v>381</v>
      </c>
      <c r="B999" s="76" t="s">
        <v>67</v>
      </c>
      <c r="C999" s="4">
        <v>100000</v>
      </c>
      <c r="D999" s="4">
        <v>100000</v>
      </c>
      <c r="E999" s="14">
        <f t="shared" si="103"/>
        <v>27249.62</v>
      </c>
      <c r="F999" s="14">
        <f t="shared" si="90"/>
        <v>27.249619999999997</v>
      </c>
    </row>
    <row r="1000" spans="1:6" ht="15" customHeight="1">
      <c r="A1000" s="41">
        <v>3811</v>
      </c>
      <c r="B1000" s="76" t="s">
        <v>69</v>
      </c>
      <c r="C1000" s="4">
        <f t="shared" si="103"/>
        <v>0</v>
      </c>
      <c r="D1000" s="4">
        <f t="shared" si="103"/>
        <v>0</v>
      </c>
      <c r="E1000" s="14">
        <f t="shared" si="103"/>
        <v>27249.62</v>
      </c>
      <c r="F1000" s="14" t="e">
        <f t="shared" si="90"/>
        <v>#DIV/0!</v>
      </c>
    </row>
    <row r="1001" spans="1:6" ht="13.5" customHeight="1">
      <c r="A1001" s="76"/>
      <c r="B1001" s="76" t="s">
        <v>110</v>
      </c>
      <c r="C1001" s="4">
        <v>0</v>
      </c>
      <c r="D1001" s="4">
        <v>0</v>
      </c>
      <c r="E1001" s="14">
        <v>27249.62</v>
      </c>
      <c r="F1001" s="14" t="e">
        <f t="shared" si="90"/>
        <v>#DIV/0!</v>
      </c>
    </row>
    <row r="1002" spans="1:6" ht="25.5" customHeight="1">
      <c r="A1002" s="230" t="s">
        <v>990</v>
      </c>
      <c r="B1002" s="231"/>
      <c r="C1002" s="5">
        <f>C1010</f>
        <v>65000</v>
      </c>
      <c r="D1002" s="5">
        <f>D1010</f>
        <v>65000</v>
      </c>
      <c r="E1002" s="136">
        <f>E1010</f>
        <v>0</v>
      </c>
      <c r="F1002" s="14">
        <f>E1002/D1002*100</f>
        <v>0</v>
      </c>
    </row>
    <row r="1003" spans="1:6" ht="25.5" customHeight="1">
      <c r="A1003" s="228" t="s">
        <v>1131</v>
      </c>
      <c r="B1003" s="229"/>
      <c r="C1003" s="64">
        <f>SUM(C1004:C1009)</f>
        <v>65000</v>
      </c>
      <c r="D1003" s="64">
        <f>SUM(D1004:D1009)</f>
        <v>65000</v>
      </c>
      <c r="E1003" s="134">
        <f>SUM(E1004:E1009)</f>
        <v>0</v>
      </c>
      <c r="F1003" s="14">
        <f aca="true" t="shared" si="104" ref="F1003:F1009">E1003/D1003*100</f>
        <v>0</v>
      </c>
    </row>
    <row r="1004" spans="1:6" ht="18" customHeight="1">
      <c r="A1004" s="224" t="s">
        <v>1045</v>
      </c>
      <c r="B1004" s="225"/>
      <c r="C1004" s="4">
        <v>65000</v>
      </c>
      <c r="D1004" s="4">
        <v>65000</v>
      </c>
      <c r="E1004" s="14">
        <v>0</v>
      </c>
      <c r="F1004" s="14">
        <f t="shared" si="104"/>
        <v>0</v>
      </c>
    </row>
    <row r="1005" spans="1:6" ht="18" customHeight="1">
      <c r="A1005" s="224" t="s">
        <v>1255</v>
      </c>
      <c r="B1005" s="225"/>
      <c r="C1005" s="4">
        <v>0</v>
      </c>
      <c r="D1005" s="4">
        <v>0</v>
      </c>
      <c r="E1005" s="14">
        <v>0</v>
      </c>
      <c r="F1005" s="14" t="e">
        <f t="shared" si="104"/>
        <v>#DIV/0!</v>
      </c>
    </row>
    <row r="1006" spans="1:6" ht="18" customHeight="1">
      <c r="A1006" s="224" t="s">
        <v>1259</v>
      </c>
      <c r="B1006" s="225"/>
      <c r="C1006" s="4">
        <v>0</v>
      </c>
      <c r="D1006" s="4">
        <v>0</v>
      </c>
      <c r="E1006" s="14">
        <v>0</v>
      </c>
      <c r="F1006" s="14" t="e">
        <f t="shared" si="104"/>
        <v>#DIV/0!</v>
      </c>
    </row>
    <row r="1007" spans="1:6" ht="18" customHeight="1">
      <c r="A1007" s="224" t="s">
        <v>1256</v>
      </c>
      <c r="B1007" s="225"/>
      <c r="C1007" s="4">
        <v>0</v>
      </c>
      <c r="D1007" s="4">
        <v>0</v>
      </c>
      <c r="E1007" s="14">
        <v>0</v>
      </c>
      <c r="F1007" s="14" t="e">
        <f t="shared" si="104"/>
        <v>#DIV/0!</v>
      </c>
    </row>
    <row r="1008" spans="1:6" ht="18" customHeight="1">
      <c r="A1008" s="224" t="s">
        <v>1257</v>
      </c>
      <c r="B1008" s="225"/>
      <c r="C1008" s="4">
        <v>0</v>
      </c>
      <c r="D1008" s="4">
        <v>0</v>
      </c>
      <c r="E1008" s="14">
        <v>0</v>
      </c>
      <c r="F1008" s="14" t="e">
        <f t="shared" si="104"/>
        <v>#DIV/0!</v>
      </c>
    </row>
    <row r="1009" spans="1:6" ht="18" customHeight="1">
      <c r="A1009" s="224" t="s">
        <v>1262</v>
      </c>
      <c r="B1009" s="225"/>
      <c r="C1009" s="4">
        <v>0</v>
      </c>
      <c r="D1009" s="4">
        <v>0</v>
      </c>
      <c r="E1009" s="14">
        <v>0</v>
      </c>
      <c r="F1009" s="14" t="e">
        <f t="shared" si="104"/>
        <v>#DIV/0!</v>
      </c>
    </row>
    <row r="1010" spans="1:6" ht="21" customHeight="1">
      <c r="A1010" s="41">
        <v>38</v>
      </c>
      <c r="B1010" s="72" t="s">
        <v>560</v>
      </c>
      <c r="C1010" s="4">
        <f aca="true" t="shared" si="105" ref="C1010:E1011">C1011</f>
        <v>65000</v>
      </c>
      <c r="D1010" s="4">
        <f t="shared" si="105"/>
        <v>65000</v>
      </c>
      <c r="E1010" s="14">
        <f t="shared" si="105"/>
        <v>0</v>
      </c>
      <c r="F1010" s="14">
        <f>E1010/D1010*100</f>
        <v>0</v>
      </c>
    </row>
    <row r="1011" spans="1:6" ht="18" customHeight="1">
      <c r="A1011" s="41">
        <v>381</v>
      </c>
      <c r="B1011" s="76" t="s">
        <v>67</v>
      </c>
      <c r="C1011" s="4">
        <v>65000</v>
      </c>
      <c r="D1011" s="4">
        <v>65000</v>
      </c>
      <c r="E1011" s="14">
        <f t="shared" si="105"/>
        <v>0</v>
      </c>
      <c r="F1011" s="14">
        <f>E1011/D1011*100</f>
        <v>0</v>
      </c>
    </row>
    <row r="1012" spans="1:6" ht="15" customHeight="1">
      <c r="A1012" s="41">
        <v>3811</v>
      </c>
      <c r="B1012" s="76" t="s">
        <v>69</v>
      </c>
      <c r="C1012" s="4">
        <f>SUM(C1013:C1021)</f>
        <v>0</v>
      </c>
      <c r="D1012" s="4">
        <f>SUM(D1013:D1021)</f>
        <v>0</v>
      </c>
      <c r="E1012" s="14">
        <f>SUM(E1013:E1021)</f>
        <v>0</v>
      </c>
      <c r="F1012" s="14" t="e">
        <f>E1012/D1012*100</f>
        <v>#DIV/0!</v>
      </c>
    </row>
    <row r="1013" spans="1:6" ht="13.5" customHeight="1">
      <c r="A1013" s="78"/>
      <c r="B1013" s="81" t="s">
        <v>564</v>
      </c>
      <c r="C1013" s="4">
        <v>0</v>
      </c>
      <c r="D1013" s="4">
        <v>0</v>
      </c>
      <c r="E1013" s="14">
        <v>0</v>
      </c>
      <c r="F1013" s="14" t="e">
        <f aca="true" t="shared" si="106" ref="F1013:F1117">E1013/D1013*100</f>
        <v>#DIV/0!</v>
      </c>
    </row>
    <row r="1014" spans="1:6" ht="13.5" customHeight="1">
      <c r="A1014" s="78"/>
      <c r="B1014" s="81" t="s">
        <v>282</v>
      </c>
      <c r="C1014" s="4">
        <v>0</v>
      </c>
      <c r="D1014" s="4">
        <v>0</v>
      </c>
      <c r="E1014" s="14">
        <v>0</v>
      </c>
      <c r="F1014" s="14" t="e">
        <f aca="true" t="shared" si="107" ref="F1014:F1021">E1014/D1014*100</f>
        <v>#DIV/0!</v>
      </c>
    </row>
    <row r="1015" spans="1:6" ht="13.5" customHeight="1">
      <c r="A1015" s="78"/>
      <c r="B1015" s="81" t="s">
        <v>781</v>
      </c>
      <c r="C1015" s="4">
        <v>0</v>
      </c>
      <c r="D1015" s="4">
        <v>0</v>
      </c>
      <c r="E1015" s="14">
        <v>0</v>
      </c>
      <c r="F1015" s="14" t="e">
        <f t="shared" si="107"/>
        <v>#DIV/0!</v>
      </c>
    </row>
    <row r="1016" spans="1:6" ht="13.5" customHeight="1">
      <c r="A1016" s="78"/>
      <c r="B1016" s="81" t="s">
        <v>782</v>
      </c>
      <c r="C1016" s="4">
        <v>0</v>
      </c>
      <c r="D1016" s="4">
        <v>0</v>
      </c>
      <c r="E1016" s="14">
        <v>0</v>
      </c>
      <c r="F1016" s="14" t="e">
        <f t="shared" si="107"/>
        <v>#DIV/0!</v>
      </c>
    </row>
    <row r="1017" spans="1:6" ht="13.5" customHeight="1">
      <c r="A1017" s="78"/>
      <c r="B1017" s="81" t="s">
        <v>139</v>
      </c>
      <c r="C1017" s="4">
        <v>0</v>
      </c>
      <c r="D1017" s="4">
        <v>0</v>
      </c>
      <c r="E1017" s="14">
        <v>0</v>
      </c>
      <c r="F1017" s="14" t="e">
        <f t="shared" si="107"/>
        <v>#DIV/0!</v>
      </c>
    </row>
    <row r="1018" spans="1:6" ht="13.5" customHeight="1">
      <c r="A1018" s="78"/>
      <c r="B1018" s="81" t="s">
        <v>783</v>
      </c>
      <c r="C1018" s="4">
        <v>0</v>
      </c>
      <c r="D1018" s="4">
        <v>0</v>
      </c>
      <c r="E1018" s="14">
        <v>0</v>
      </c>
      <c r="F1018" s="14" t="e">
        <f t="shared" si="107"/>
        <v>#DIV/0!</v>
      </c>
    </row>
    <row r="1019" spans="1:6" ht="13.5" customHeight="1">
      <c r="A1019" s="78"/>
      <c r="B1019" s="81" t="s">
        <v>1132</v>
      </c>
      <c r="C1019" s="4">
        <v>0</v>
      </c>
      <c r="D1019" s="4">
        <v>0</v>
      </c>
      <c r="E1019" s="14">
        <v>0</v>
      </c>
      <c r="F1019" s="14" t="e">
        <f t="shared" si="107"/>
        <v>#DIV/0!</v>
      </c>
    </row>
    <row r="1020" spans="1:6" ht="13.5" customHeight="1">
      <c r="A1020" s="78"/>
      <c r="B1020" s="81" t="s">
        <v>635</v>
      </c>
      <c r="C1020" s="4">
        <v>0</v>
      </c>
      <c r="D1020" s="4">
        <v>0</v>
      </c>
      <c r="E1020" s="14">
        <v>0</v>
      </c>
      <c r="F1020" s="14" t="e">
        <f t="shared" si="107"/>
        <v>#DIV/0!</v>
      </c>
    </row>
    <row r="1021" spans="1:6" ht="13.5" customHeight="1">
      <c r="A1021" s="78"/>
      <c r="B1021" s="81" t="s">
        <v>709</v>
      </c>
      <c r="C1021" s="4">
        <v>0</v>
      </c>
      <c r="D1021" s="4">
        <v>0</v>
      </c>
      <c r="E1021" s="14">
        <v>0</v>
      </c>
      <c r="F1021" s="14" t="e">
        <f t="shared" si="107"/>
        <v>#DIV/0!</v>
      </c>
    </row>
    <row r="1022" spans="1:6" ht="30" customHeight="1">
      <c r="A1022" s="232" t="s">
        <v>991</v>
      </c>
      <c r="B1022" s="233"/>
      <c r="C1022" s="63">
        <f>C1023+C1035+C1047</f>
        <v>120000</v>
      </c>
      <c r="D1022" s="63">
        <f>D1023+D1035+D1047</f>
        <v>120000</v>
      </c>
      <c r="E1022" s="133">
        <f>E1023+E1035+E1047</f>
        <v>0</v>
      </c>
      <c r="F1022" s="14">
        <f t="shared" si="106"/>
        <v>0</v>
      </c>
    </row>
    <row r="1023" spans="1:6" ht="25.5" customHeight="1">
      <c r="A1023" s="230" t="s">
        <v>992</v>
      </c>
      <c r="B1023" s="231"/>
      <c r="C1023" s="5">
        <f>C1031</f>
        <v>100000</v>
      </c>
      <c r="D1023" s="5">
        <f>D1031</f>
        <v>100000</v>
      </c>
      <c r="E1023" s="136">
        <f>E1031</f>
        <v>0</v>
      </c>
      <c r="F1023" s="14">
        <f t="shared" si="106"/>
        <v>0</v>
      </c>
    </row>
    <row r="1024" spans="1:6" ht="25.5" customHeight="1">
      <c r="A1024" s="228" t="s">
        <v>1134</v>
      </c>
      <c r="B1024" s="229"/>
      <c r="C1024" s="64">
        <f>SUM(C1025:C1030)</f>
        <v>100000</v>
      </c>
      <c r="D1024" s="64">
        <f>SUM(D1025:D1030)</f>
        <v>100000</v>
      </c>
      <c r="E1024" s="134">
        <f>SUM(E1025:E1030)</f>
        <v>0</v>
      </c>
      <c r="F1024" s="14">
        <f t="shared" si="106"/>
        <v>0</v>
      </c>
    </row>
    <row r="1025" spans="1:6" ht="18" customHeight="1">
      <c r="A1025" s="224" t="s">
        <v>1045</v>
      </c>
      <c r="B1025" s="225"/>
      <c r="C1025" s="4">
        <v>100000</v>
      </c>
      <c r="D1025" s="4">
        <v>100000</v>
      </c>
      <c r="E1025" s="14">
        <v>0</v>
      </c>
      <c r="F1025" s="14">
        <f t="shared" si="106"/>
        <v>0</v>
      </c>
    </row>
    <row r="1026" spans="1:6" ht="18" customHeight="1">
      <c r="A1026" s="224" t="s">
        <v>1255</v>
      </c>
      <c r="B1026" s="225"/>
      <c r="C1026" s="4">
        <v>0</v>
      </c>
      <c r="D1026" s="4">
        <v>0</v>
      </c>
      <c r="E1026" s="14">
        <v>0</v>
      </c>
      <c r="F1026" s="14" t="e">
        <f t="shared" si="106"/>
        <v>#DIV/0!</v>
      </c>
    </row>
    <row r="1027" spans="1:6" ht="18" customHeight="1">
      <c r="A1027" s="224" t="s">
        <v>1259</v>
      </c>
      <c r="B1027" s="225"/>
      <c r="C1027" s="4">
        <v>0</v>
      </c>
      <c r="D1027" s="4">
        <v>0</v>
      </c>
      <c r="E1027" s="14">
        <v>0</v>
      </c>
      <c r="F1027" s="14" t="e">
        <f t="shared" si="106"/>
        <v>#DIV/0!</v>
      </c>
    </row>
    <row r="1028" spans="1:6" ht="18" customHeight="1">
      <c r="A1028" s="224" t="s">
        <v>1256</v>
      </c>
      <c r="B1028" s="225"/>
      <c r="C1028" s="4">
        <v>0</v>
      </c>
      <c r="D1028" s="4">
        <v>0</v>
      </c>
      <c r="E1028" s="14">
        <v>0</v>
      </c>
      <c r="F1028" s="14" t="e">
        <f t="shared" si="106"/>
        <v>#DIV/0!</v>
      </c>
    </row>
    <row r="1029" spans="1:6" ht="18" customHeight="1">
      <c r="A1029" s="224" t="s">
        <v>1257</v>
      </c>
      <c r="B1029" s="225"/>
      <c r="C1029" s="4">
        <v>0</v>
      </c>
      <c r="D1029" s="4">
        <v>0</v>
      </c>
      <c r="E1029" s="14">
        <v>0</v>
      </c>
      <c r="F1029" s="14" t="e">
        <f t="shared" si="106"/>
        <v>#DIV/0!</v>
      </c>
    </row>
    <row r="1030" spans="1:6" ht="18" customHeight="1">
      <c r="A1030" s="224" t="s">
        <v>1262</v>
      </c>
      <c r="B1030" s="225"/>
      <c r="C1030" s="4">
        <v>0</v>
      </c>
      <c r="D1030" s="4">
        <v>0</v>
      </c>
      <c r="E1030" s="14">
        <v>0</v>
      </c>
      <c r="F1030" s="14" t="e">
        <f t="shared" si="106"/>
        <v>#DIV/0!</v>
      </c>
    </row>
    <row r="1031" spans="1:6" ht="21" customHeight="1">
      <c r="A1031" s="41" t="s">
        <v>619</v>
      </c>
      <c r="B1031" s="3" t="s">
        <v>621</v>
      </c>
      <c r="C1031" s="4">
        <f>C1032</f>
        <v>100000</v>
      </c>
      <c r="D1031" s="4">
        <f>D1032</f>
        <v>100000</v>
      </c>
      <c r="E1031" s="14">
        <f>E1032</f>
        <v>0</v>
      </c>
      <c r="F1031" s="14">
        <f t="shared" si="106"/>
        <v>0</v>
      </c>
    </row>
    <row r="1032" spans="1:6" ht="18" customHeight="1">
      <c r="A1032" s="41" t="s">
        <v>620</v>
      </c>
      <c r="B1032" s="3" t="s">
        <v>622</v>
      </c>
      <c r="C1032" s="4">
        <v>100000</v>
      </c>
      <c r="D1032" s="4">
        <v>100000</v>
      </c>
      <c r="E1032" s="14">
        <f>E1034+E1033</f>
        <v>0</v>
      </c>
      <c r="F1032" s="14">
        <f t="shared" si="106"/>
        <v>0</v>
      </c>
    </row>
    <row r="1033" spans="1:6" ht="15" customHeight="1">
      <c r="A1033" s="41" t="s">
        <v>623</v>
      </c>
      <c r="B1033" s="76" t="s">
        <v>1011</v>
      </c>
      <c r="C1033" s="4">
        <v>0</v>
      </c>
      <c r="D1033" s="4">
        <v>0</v>
      </c>
      <c r="E1033" s="14">
        <v>0</v>
      </c>
      <c r="F1033" s="14" t="e">
        <f>E1033/D1033*100</f>
        <v>#DIV/0!</v>
      </c>
    </row>
    <row r="1034" spans="1:6" ht="15" customHeight="1">
      <c r="A1034" s="41" t="s">
        <v>626</v>
      </c>
      <c r="B1034" s="76" t="s">
        <v>636</v>
      </c>
      <c r="C1034" s="4">
        <v>0</v>
      </c>
      <c r="D1034" s="4">
        <v>0</v>
      </c>
      <c r="E1034" s="14">
        <v>0</v>
      </c>
      <c r="F1034" s="14" t="e">
        <f t="shared" si="106"/>
        <v>#DIV/0!</v>
      </c>
    </row>
    <row r="1035" spans="1:6" ht="25.5" customHeight="1">
      <c r="A1035" s="230" t="s">
        <v>993</v>
      </c>
      <c r="B1035" s="231"/>
      <c r="C1035" s="5">
        <f>C1043</f>
        <v>20000</v>
      </c>
      <c r="D1035" s="5">
        <f>D1043</f>
        <v>20000</v>
      </c>
      <c r="E1035" s="136">
        <f>E1043</f>
        <v>0</v>
      </c>
      <c r="F1035" s="14">
        <f t="shared" si="106"/>
        <v>0</v>
      </c>
    </row>
    <row r="1036" spans="1:6" ht="25.5" customHeight="1">
      <c r="A1036" s="228" t="s">
        <v>1133</v>
      </c>
      <c r="B1036" s="229"/>
      <c r="C1036" s="64">
        <f>SUM(C1037:C1042)</f>
        <v>20000</v>
      </c>
      <c r="D1036" s="64">
        <f>SUM(D1037:D1042)</f>
        <v>20000</v>
      </c>
      <c r="E1036" s="134">
        <f>SUM(E1037:E1042)</f>
        <v>0</v>
      </c>
      <c r="F1036" s="14">
        <f aca="true" t="shared" si="108" ref="F1036:F1042">E1036/D1036*100</f>
        <v>0</v>
      </c>
    </row>
    <row r="1037" spans="1:6" ht="18" customHeight="1">
      <c r="A1037" s="224" t="s">
        <v>1045</v>
      </c>
      <c r="B1037" s="225"/>
      <c r="C1037" s="4">
        <v>20000</v>
      </c>
      <c r="D1037" s="4">
        <v>20000</v>
      </c>
      <c r="E1037" s="14">
        <v>0</v>
      </c>
      <c r="F1037" s="14">
        <f t="shared" si="108"/>
        <v>0</v>
      </c>
    </row>
    <row r="1038" spans="1:6" ht="18" customHeight="1">
      <c r="A1038" s="224" t="s">
        <v>1255</v>
      </c>
      <c r="B1038" s="225"/>
      <c r="C1038" s="4">
        <v>0</v>
      </c>
      <c r="D1038" s="4">
        <v>0</v>
      </c>
      <c r="E1038" s="14">
        <v>0</v>
      </c>
      <c r="F1038" s="14" t="e">
        <f t="shared" si="108"/>
        <v>#DIV/0!</v>
      </c>
    </row>
    <row r="1039" spans="1:6" ht="18" customHeight="1">
      <c r="A1039" s="224" t="s">
        <v>1288</v>
      </c>
      <c r="B1039" s="225"/>
      <c r="C1039" s="4">
        <v>0</v>
      </c>
      <c r="D1039" s="4">
        <v>0</v>
      </c>
      <c r="E1039" s="14">
        <v>0</v>
      </c>
      <c r="F1039" s="14" t="e">
        <f t="shared" si="108"/>
        <v>#DIV/0!</v>
      </c>
    </row>
    <row r="1040" spans="1:6" ht="18" customHeight="1">
      <c r="A1040" s="224" t="s">
        <v>1256</v>
      </c>
      <c r="B1040" s="225"/>
      <c r="C1040" s="4">
        <v>0</v>
      </c>
      <c r="D1040" s="4">
        <v>0</v>
      </c>
      <c r="E1040" s="14">
        <v>0</v>
      </c>
      <c r="F1040" s="14" t="e">
        <f t="shared" si="108"/>
        <v>#DIV/0!</v>
      </c>
    </row>
    <row r="1041" spans="1:6" ht="18" customHeight="1">
      <c r="A1041" s="224" t="s">
        <v>1257</v>
      </c>
      <c r="B1041" s="225"/>
      <c r="C1041" s="4">
        <v>0</v>
      </c>
      <c r="D1041" s="4">
        <v>0</v>
      </c>
      <c r="E1041" s="14">
        <v>0</v>
      </c>
      <c r="F1041" s="14" t="e">
        <f t="shared" si="108"/>
        <v>#DIV/0!</v>
      </c>
    </row>
    <row r="1042" spans="1:6" ht="18" customHeight="1">
      <c r="A1042" s="224" t="s">
        <v>1262</v>
      </c>
      <c r="B1042" s="225"/>
      <c r="C1042" s="4">
        <v>0</v>
      </c>
      <c r="D1042" s="4">
        <v>0</v>
      </c>
      <c r="E1042" s="14">
        <v>0</v>
      </c>
      <c r="F1042" s="14" t="e">
        <f t="shared" si="108"/>
        <v>#DIV/0!</v>
      </c>
    </row>
    <row r="1043" spans="1:6" ht="21" customHeight="1">
      <c r="A1043" s="41" t="s">
        <v>619</v>
      </c>
      <c r="B1043" s="3" t="s">
        <v>621</v>
      </c>
      <c r="C1043" s="4">
        <f>C1044</f>
        <v>20000</v>
      </c>
      <c r="D1043" s="4">
        <f>D1044</f>
        <v>20000</v>
      </c>
      <c r="E1043" s="14">
        <f>E1044</f>
        <v>0</v>
      </c>
      <c r="F1043" s="14">
        <f t="shared" si="106"/>
        <v>0</v>
      </c>
    </row>
    <row r="1044" spans="1:6" ht="18" customHeight="1">
      <c r="A1044" s="41" t="s">
        <v>620</v>
      </c>
      <c r="B1044" s="3" t="s">
        <v>622</v>
      </c>
      <c r="C1044" s="4">
        <v>20000</v>
      </c>
      <c r="D1044" s="4">
        <v>20000</v>
      </c>
      <c r="E1044" s="14">
        <f>E1045+E1046</f>
        <v>0</v>
      </c>
      <c r="F1044" s="14">
        <f t="shared" si="106"/>
        <v>0</v>
      </c>
    </row>
    <row r="1045" spans="1:6" ht="15" customHeight="1">
      <c r="A1045" s="41" t="s">
        <v>623</v>
      </c>
      <c r="B1045" s="81" t="s">
        <v>641</v>
      </c>
      <c r="C1045" s="4">
        <v>0</v>
      </c>
      <c r="D1045" s="4">
        <v>0</v>
      </c>
      <c r="E1045" s="14">
        <v>0</v>
      </c>
      <c r="F1045" s="14" t="e">
        <f t="shared" si="106"/>
        <v>#DIV/0!</v>
      </c>
    </row>
    <row r="1046" spans="1:6" ht="15" customHeight="1">
      <c r="A1046" s="41" t="s">
        <v>626</v>
      </c>
      <c r="B1046" s="76" t="s">
        <v>642</v>
      </c>
      <c r="C1046" s="4">
        <v>0</v>
      </c>
      <c r="D1046" s="4">
        <v>0</v>
      </c>
      <c r="E1046" s="14">
        <v>0</v>
      </c>
      <c r="F1046" s="14" t="e">
        <f t="shared" si="106"/>
        <v>#DIV/0!</v>
      </c>
    </row>
    <row r="1047" spans="1:6" ht="25.5" customHeight="1">
      <c r="A1047" s="230" t="s">
        <v>994</v>
      </c>
      <c r="B1047" s="231"/>
      <c r="C1047" s="5">
        <f>C1048</f>
        <v>0</v>
      </c>
      <c r="D1047" s="5">
        <f>D1048</f>
        <v>0</v>
      </c>
      <c r="E1047" s="136">
        <f>E1048</f>
        <v>0</v>
      </c>
      <c r="F1047" s="14" t="e">
        <f t="shared" si="106"/>
        <v>#DIV/0!</v>
      </c>
    </row>
    <row r="1048" spans="1:6" ht="21" customHeight="1">
      <c r="A1048" s="41" t="s">
        <v>295</v>
      </c>
      <c r="B1048" s="72" t="s">
        <v>296</v>
      </c>
      <c r="C1048" s="4">
        <f aca="true" t="shared" si="109" ref="C1048:E1049">C1049</f>
        <v>0</v>
      </c>
      <c r="D1048" s="4">
        <f t="shared" si="109"/>
        <v>0</v>
      </c>
      <c r="E1048" s="14">
        <f t="shared" si="109"/>
        <v>0</v>
      </c>
      <c r="F1048" s="14" t="e">
        <f t="shared" si="106"/>
        <v>#DIV/0!</v>
      </c>
    </row>
    <row r="1049" spans="1:6" ht="18" customHeight="1">
      <c r="A1049" s="41" t="s">
        <v>170</v>
      </c>
      <c r="B1049" s="3" t="s">
        <v>84</v>
      </c>
      <c r="C1049" s="4">
        <f t="shared" si="109"/>
        <v>0</v>
      </c>
      <c r="D1049" s="4">
        <f t="shared" si="109"/>
        <v>0</v>
      </c>
      <c r="E1049" s="14">
        <f t="shared" si="109"/>
        <v>0</v>
      </c>
      <c r="F1049" s="14" t="e">
        <f t="shared" si="106"/>
        <v>#DIV/0!</v>
      </c>
    </row>
    <row r="1050" spans="1:6" ht="15" customHeight="1">
      <c r="A1050" s="41" t="s">
        <v>332</v>
      </c>
      <c r="B1050" s="76" t="s">
        <v>753</v>
      </c>
      <c r="C1050" s="4">
        <v>0</v>
      </c>
      <c r="D1050" s="4">
        <v>0</v>
      </c>
      <c r="E1050" s="14">
        <v>0</v>
      </c>
      <c r="F1050" s="14" t="e">
        <f t="shared" si="106"/>
        <v>#DIV/0!</v>
      </c>
    </row>
    <row r="1051" spans="1:6" ht="30" customHeight="1">
      <c r="A1051" s="232" t="s">
        <v>995</v>
      </c>
      <c r="B1051" s="233"/>
      <c r="C1051" s="63">
        <f>C1052+C1072+C1083+C1094+C1109+C1121+C1132</f>
        <v>1265000</v>
      </c>
      <c r="D1051" s="63">
        <f>D1052+D1072+D1083+D1094+D1109+D1121+D1132</f>
        <v>1265000</v>
      </c>
      <c r="E1051" s="133">
        <f>E1052+E1072+E1083+E1094+E1109+E1121+E1132</f>
        <v>306018.64</v>
      </c>
      <c r="F1051" s="14">
        <f t="shared" si="106"/>
        <v>24.191196837944666</v>
      </c>
    </row>
    <row r="1052" spans="1:6" ht="25.5" customHeight="1">
      <c r="A1052" s="230" t="s">
        <v>996</v>
      </c>
      <c r="B1052" s="231"/>
      <c r="C1052" s="5">
        <f>C1060</f>
        <v>755000</v>
      </c>
      <c r="D1052" s="5">
        <f>D1060</f>
        <v>755000</v>
      </c>
      <c r="E1052" s="136">
        <f>E1060</f>
        <v>117772.45999999999</v>
      </c>
      <c r="F1052" s="14">
        <f t="shared" si="106"/>
        <v>15.59900132450331</v>
      </c>
    </row>
    <row r="1053" spans="1:6" ht="25.5" customHeight="1">
      <c r="A1053" s="228" t="s">
        <v>1135</v>
      </c>
      <c r="B1053" s="229"/>
      <c r="C1053" s="64">
        <f>SUM(C1054:C1059)</f>
        <v>755000</v>
      </c>
      <c r="D1053" s="64">
        <f>SUM(D1054:D1059)</f>
        <v>755000</v>
      </c>
      <c r="E1053" s="134">
        <f>SUM(E1054:E1059)</f>
        <v>117772.46</v>
      </c>
      <c r="F1053" s="14">
        <f t="shared" si="106"/>
        <v>15.59900132450331</v>
      </c>
    </row>
    <row r="1054" spans="1:6" ht="18" customHeight="1">
      <c r="A1054" s="224" t="s">
        <v>1045</v>
      </c>
      <c r="B1054" s="225"/>
      <c r="C1054" s="4">
        <v>755000</v>
      </c>
      <c r="D1054" s="4">
        <v>755000</v>
      </c>
      <c r="E1054" s="14">
        <v>117772.46</v>
      </c>
      <c r="F1054" s="14">
        <f t="shared" si="106"/>
        <v>15.59900132450331</v>
      </c>
    </row>
    <row r="1055" spans="1:6" ht="18" customHeight="1">
      <c r="A1055" s="224" t="s">
        <v>1255</v>
      </c>
      <c r="B1055" s="225"/>
      <c r="C1055" s="4">
        <v>0</v>
      </c>
      <c r="D1055" s="4">
        <v>0</v>
      </c>
      <c r="E1055" s="14">
        <v>0</v>
      </c>
      <c r="F1055" s="14" t="e">
        <f t="shared" si="106"/>
        <v>#DIV/0!</v>
      </c>
    </row>
    <row r="1056" spans="1:6" ht="18" customHeight="1">
      <c r="A1056" s="224" t="s">
        <v>1259</v>
      </c>
      <c r="B1056" s="225"/>
      <c r="C1056" s="4">
        <v>0</v>
      </c>
      <c r="D1056" s="4">
        <v>0</v>
      </c>
      <c r="E1056" s="14">
        <v>0</v>
      </c>
      <c r="F1056" s="14" t="e">
        <f t="shared" si="106"/>
        <v>#DIV/0!</v>
      </c>
    </row>
    <row r="1057" spans="1:6" ht="18" customHeight="1">
      <c r="A1057" s="224" t="s">
        <v>1256</v>
      </c>
      <c r="B1057" s="225"/>
      <c r="C1057" s="4">
        <v>0</v>
      </c>
      <c r="D1057" s="4">
        <v>0</v>
      </c>
      <c r="E1057" s="14">
        <v>0</v>
      </c>
      <c r="F1057" s="14" t="e">
        <f t="shared" si="106"/>
        <v>#DIV/0!</v>
      </c>
    </row>
    <row r="1058" spans="1:6" ht="18" customHeight="1">
      <c r="A1058" s="224" t="s">
        <v>1257</v>
      </c>
      <c r="B1058" s="225"/>
      <c r="C1058" s="4">
        <v>0</v>
      </c>
      <c r="D1058" s="4">
        <v>0</v>
      </c>
      <c r="E1058" s="14">
        <v>0</v>
      </c>
      <c r="F1058" s="14" t="e">
        <f t="shared" si="106"/>
        <v>#DIV/0!</v>
      </c>
    </row>
    <row r="1059" spans="1:6" ht="18" customHeight="1">
      <c r="A1059" s="224" t="s">
        <v>1262</v>
      </c>
      <c r="B1059" s="225"/>
      <c r="C1059" s="4">
        <v>0</v>
      </c>
      <c r="D1059" s="4">
        <v>0</v>
      </c>
      <c r="E1059" s="14">
        <v>0</v>
      </c>
      <c r="F1059" s="14" t="e">
        <f t="shared" si="106"/>
        <v>#DIV/0!</v>
      </c>
    </row>
    <row r="1060" spans="1:6" ht="21" customHeight="1">
      <c r="A1060" s="41">
        <v>37</v>
      </c>
      <c r="B1060" s="76" t="s">
        <v>111</v>
      </c>
      <c r="C1060" s="4">
        <f>C1061</f>
        <v>755000</v>
      </c>
      <c r="D1060" s="4">
        <f>D1061</f>
        <v>755000</v>
      </c>
      <c r="E1060" s="14">
        <f>E1061</f>
        <v>117772.45999999999</v>
      </c>
      <c r="F1060" s="14">
        <f t="shared" si="106"/>
        <v>15.59900132450331</v>
      </c>
    </row>
    <row r="1061" spans="1:6" ht="18" customHeight="1">
      <c r="A1061" s="41">
        <v>372</v>
      </c>
      <c r="B1061" s="76" t="s">
        <v>112</v>
      </c>
      <c r="C1061" s="4">
        <v>755000</v>
      </c>
      <c r="D1061" s="4">
        <v>755000</v>
      </c>
      <c r="E1061" s="14">
        <f>E1062+E1065</f>
        <v>117772.45999999999</v>
      </c>
      <c r="F1061" s="14">
        <f t="shared" si="106"/>
        <v>15.59900132450331</v>
      </c>
    </row>
    <row r="1062" spans="1:6" ht="15" customHeight="1">
      <c r="A1062" s="41">
        <v>3721</v>
      </c>
      <c r="B1062" s="76" t="s">
        <v>113</v>
      </c>
      <c r="C1062" s="4">
        <f>SUM(C1063:C1064)</f>
        <v>0</v>
      </c>
      <c r="D1062" s="4">
        <f>SUM(D1063:D1064)</f>
        <v>0</v>
      </c>
      <c r="E1062" s="14">
        <f>SUM(E1063:E1064)</f>
        <v>84898</v>
      </c>
      <c r="F1062" s="14" t="e">
        <f t="shared" si="106"/>
        <v>#DIV/0!</v>
      </c>
    </row>
    <row r="1063" spans="1:6" ht="13.5" customHeight="1">
      <c r="A1063" s="41"/>
      <c r="B1063" s="76" t="s">
        <v>114</v>
      </c>
      <c r="C1063" s="4">
        <v>0</v>
      </c>
      <c r="D1063" s="4">
        <v>0</v>
      </c>
      <c r="E1063" s="14">
        <v>19898</v>
      </c>
      <c r="F1063" s="14" t="e">
        <f t="shared" si="106"/>
        <v>#DIV/0!</v>
      </c>
    </row>
    <row r="1064" spans="1:6" ht="13.5" customHeight="1">
      <c r="A1064" s="41"/>
      <c r="B1064" s="76" t="s">
        <v>129</v>
      </c>
      <c r="C1064" s="4">
        <v>0</v>
      </c>
      <c r="D1064" s="4">
        <v>0</v>
      </c>
      <c r="E1064" s="14">
        <v>65000</v>
      </c>
      <c r="F1064" s="14" t="e">
        <f t="shared" si="106"/>
        <v>#DIV/0!</v>
      </c>
    </row>
    <row r="1065" spans="1:6" ht="15" customHeight="1">
      <c r="A1065" s="41">
        <v>3722</v>
      </c>
      <c r="B1065" s="76" t="s">
        <v>115</v>
      </c>
      <c r="C1065" s="4">
        <f>C1066+C1067+C1068+C1069+C1070+C1071</f>
        <v>0</v>
      </c>
      <c r="D1065" s="4">
        <f>D1066+D1067+D1068+D1069+D1070+D1071</f>
        <v>0</v>
      </c>
      <c r="E1065" s="14">
        <f>E1066+E1067+E1068+E1069+E1070+E1071</f>
        <v>32874.46</v>
      </c>
      <c r="F1065" s="14" t="e">
        <f t="shared" si="106"/>
        <v>#DIV/0!</v>
      </c>
    </row>
    <row r="1066" spans="1:6" ht="13.5" customHeight="1">
      <c r="A1066" s="76"/>
      <c r="B1066" s="76" t="s">
        <v>116</v>
      </c>
      <c r="C1066" s="4">
        <v>0</v>
      </c>
      <c r="D1066" s="4">
        <v>0</v>
      </c>
      <c r="E1066" s="14">
        <v>0</v>
      </c>
      <c r="F1066" s="14" t="e">
        <f t="shared" si="106"/>
        <v>#DIV/0!</v>
      </c>
    </row>
    <row r="1067" spans="1:6" ht="13.5" customHeight="1">
      <c r="A1067" s="76"/>
      <c r="B1067" s="76" t="s">
        <v>68</v>
      </c>
      <c r="C1067" s="4">
        <v>0</v>
      </c>
      <c r="D1067" s="4">
        <v>0</v>
      </c>
      <c r="E1067" s="14">
        <v>0</v>
      </c>
      <c r="F1067" s="14" t="e">
        <f t="shared" si="106"/>
        <v>#DIV/0!</v>
      </c>
    </row>
    <row r="1068" spans="1:6" ht="13.5" customHeight="1">
      <c r="A1068" s="76"/>
      <c r="B1068" s="76" t="s">
        <v>117</v>
      </c>
      <c r="C1068" s="4">
        <v>0</v>
      </c>
      <c r="D1068" s="4">
        <v>0</v>
      </c>
      <c r="E1068" s="14">
        <v>0</v>
      </c>
      <c r="F1068" s="14" t="e">
        <f t="shared" si="106"/>
        <v>#DIV/0!</v>
      </c>
    </row>
    <row r="1069" spans="1:6" ht="13.5" customHeight="1">
      <c r="A1069" s="76"/>
      <c r="B1069" s="76" t="s">
        <v>118</v>
      </c>
      <c r="C1069" s="4">
        <v>0</v>
      </c>
      <c r="D1069" s="4">
        <v>0</v>
      </c>
      <c r="E1069" s="14">
        <v>0</v>
      </c>
      <c r="F1069" s="14" t="e">
        <f t="shared" si="106"/>
        <v>#DIV/0!</v>
      </c>
    </row>
    <row r="1070" spans="1:6" ht="13.5" customHeight="1">
      <c r="A1070" s="76"/>
      <c r="B1070" s="76" t="s">
        <v>566</v>
      </c>
      <c r="C1070" s="4">
        <v>0</v>
      </c>
      <c r="D1070" s="4">
        <v>0</v>
      </c>
      <c r="E1070" s="14">
        <v>0</v>
      </c>
      <c r="F1070" s="14" t="e">
        <f t="shared" si="106"/>
        <v>#DIV/0!</v>
      </c>
    </row>
    <row r="1071" spans="1:6" ht="13.5" customHeight="1">
      <c r="A1071" s="76"/>
      <c r="B1071" s="76" t="s">
        <v>119</v>
      </c>
      <c r="C1071" s="4">
        <v>0</v>
      </c>
      <c r="D1071" s="4">
        <v>0</v>
      </c>
      <c r="E1071" s="14">
        <v>32874.46</v>
      </c>
      <c r="F1071" s="14" t="e">
        <f t="shared" si="106"/>
        <v>#DIV/0!</v>
      </c>
    </row>
    <row r="1072" spans="1:6" ht="25.5" customHeight="1">
      <c r="A1072" s="230" t="s">
        <v>997</v>
      </c>
      <c r="B1072" s="231"/>
      <c r="C1072" s="5">
        <f>C1080</f>
        <v>40000</v>
      </c>
      <c r="D1072" s="5">
        <f>D1080</f>
        <v>40000</v>
      </c>
      <c r="E1072" s="136">
        <f>E1080</f>
        <v>40000</v>
      </c>
      <c r="F1072" s="14">
        <f>E1072/D1072*100</f>
        <v>100</v>
      </c>
    </row>
    <row r="1073" spans="1:6" ht="25.5" customHeight="1">
      <c r="A1073" s="228" t="s">
        <v>1136</v>
      </c>
      <c r="B1073" s="229"/>
      <c r="C1073" s="64">
        <f>SUM(C1074:C1079)</f>
        <v>40000</v>
      </c>
      <c r="D1073" s="64">
        <f>SUM(D1074:D1079)</f>
        <v>40000</v>
      </c>
      <c r="E1073" s="134">
        <f>SUM(E1074:E1079)</f>
        <v>40000</v>
      </c>
      <c r="F1073" s="14">
        <f aca="true" t="shared" si="110" ref="F1073:F1079">E1073/D1073*100</f>
        <v>100</v>
      </c>
    </row>
    <row r="1074" spans="1:6" ht="18" customHeight="1">
      <c r="A1074" s="224" t="s">
        <v>1045</v>
      </c>
      <c r="B1074" s="225"/>
      <c r="C1074" s="4">
        <v>40000</v>
      </c>
      <c r="D1074" s="4">
        <v>40000</v>
      </c>
      <c r="E1074" s="14">
        <v>40000</v>
      </c>
      <c r="F1074" s="14">
        <f t="shared" si="110"/>
        <v>100</v>
      </c>
    </row>
    <row r="1075" spans="1:6" ht="18" customHeight="1">
      <c r="A1075" s="224" t="s">
        <v>1255</v>
      </c>
      <c r="B1075" s="225"/>
      <c r="C1075" s="4">
        <v>0</v>
      </c>
      <c r="D1075" s="4">
        <v>0</v>
      </c>
      <c r="E1075" s="14">
        <v>0</v>
      </c>
      <c r="F1075" s="14" t="e">
        <f t="shared" si="110"/>
        <v>#DIV/0!</v>
      </c>
    </row>
    <row r="1076" spans="1:6" ht="18" customHeight="1">
      <c r="A1076" s="224" t="s">
        <v>1259</v>
      </c>
      <c r="B1076" s="225"/>
      <c r="C1076" s="4">
        <v>0</v>
      </c>
      <c r="D1076" s="4">
        <v>0</v>
      </c>
      <c r="E1076" s="14">
        <v>0</v>
      </c>
      <c r="F1076" s="14" t="e">
        <f t="shared" si="110"/>
        <v>#DIV/0!</v>
      </c>
    </row>
    <row r="1077" spans="1:6" ht="18" customHeight="1">
      <c r="A1077" s="224" t="s">
        <v>1256</v>
      </c>
      <c r="B1077" s="225"/>
      <c r="C1077" s="4">
        <v>0</v>
      </c>
      <c r="D1077" s="4">
        <v>0</v>
      </c>
      <c r="E1077" s="14">
        <v>0</v>
      </c>
      <c r="F1077" s="14" t="e">
        <f t="shared" si="110"/>
        <v>#DIV/0!</v>
      </c>
    </row>
    <row r="1078" spans="1:6" ht="18" customHeight="1">
      <c r="A1078" s="224" t="s">
        <v>1257</v>
      </c>
      <c r="B1078" s="225"/>
      <c r="C1078" s="4">
        <v>0</v>
      </c>
      <c r="D1078" s="4">
        <v>0</v>
      </c>
      <c r="E1078" s="14">
        <v>0</v>
      </c>
      <c r="F1078" s="14" t="e">
        <f t="shared" si="110"/>
        <v>#DIV/0!</v>
      </c>
    </row>
    <row r="1079" spans="1:6" ht="18" customHeight="1">
      <c r="A1079" s="224" t="s">
        <v>1262</v>
      </c>
      <c r="B1079" s="225"/>
      <c r="C1079" s="4">
        <v>0</v>
      </c>
      <c r="D1079" s="4">
        <v>0</v>
      </c>
      <c r="E1079" s="14">
        <v>0</v>
      </c>
      <c r="F1079" s="14" t="e">
        <f t="shared" si="110"/>
        <v>#DIV/0!</v>
      </c>
    </row>
    <row r="1080" spans="1:6" ht="21" customHeight="1">
      <c r="A1080" s="41" t="s">
        <v>619</v>
      </c>
      <c r="B1080" s="3" t="s">
        <v>621</v>
      </c>
      <c r="C1080" s="4">
        <f aca="true" t="shared" si="111" ref="C1080:E1081">C1081</f>
        <v>40000</v>
      </c>
      <c r="D1080" s="4">
        <f t="shared" si="111"/>
        <v>40000</v>
      </c>
      <c r="E1080" s="14">
        <f t="shared" si="111"/>
        <v>40000</v>
      </c>
      <c r="F1080" s="14">
        <f>E1080/D1080*100</f>
        <v>100</v>
      </c>
    </row>
    <row r="1081" spans="1:6" ht="18" customHeight="1">
      <c r="A1081" s="41" t="s">
        <v>637</v>
      </c>
      <c r="B1081" s="3" t="s">
        <v>638</v>
      </c>
      <c r="C1081" s="4">
        <v>40000</v>
      </c>
      <c r="D1081" s="4">
        <v>40000</v>
      </c>
      <c r="E1081" s="14">
        <f t="shared" si="111"/>
        <v>40000</v>
      </c>
      <c r="F1081" s="14">
        <f>E1081/D1081*100</f>
        <v>100</v>
      </c>
    </row>
    <row r="1082" spans="1:6" ht="15" customHeight="1">
      <c r="A1082" s="41" t="s">
        <v>639</v>
      </c>
      <c r="B1082" s="81" t="s">
        <v>640</v>
      </c>
      <c r="C1082" s="4">
        <v>0</v>
      </c>
      <c r="D1082" s="4">
        <v>0</v>
      </c>
      <c r="E1082" s="14">
        <v>40000</v>
      </c>
      <c r="F1082" s="14" t="e">
        <f>E1082/D1082*100</f>
        <v>#DIV/0!</v>
      </c>
    </row>
    <row r="1083" spans="1:6" ht="25.5" customHeight="1">
      <c r="A1083" s="230" t="s">
        <v>998</v>
      </c>
      <c r="B1083" s="231"/>
      <c r="C1083" s="5">
        <f>C1091</f>
        <v>150000</v>
      </c>
      <c r="D1083" s="5">
        <f>D1091</f>
        <v>150000</v>
      </c>
      <c r="E1083" s="136">
        <f>E1091</f>
        <v>70400</v>
      </c>
      <c r="F1083" s="14">
        <f t="shared" si="106"/>
        <v>46.93333333333333</v>
      </c>
    </row>
    <row r="1084" spans="1:6" ht="25.5" customHeight="1">
      <c r="A1084" s="228" t="s">
        <v>1137</v>
      </c>
      <c r="B1084" s="229"/>
      <c r="C1084" s="64">
        <f>SUM(C1085:C1090)</f>
        <v>150000</v>
      </c>
      <c r="D1084" s="64">
        <f>SUM(D1085:D1090)</f>
        <v>150000</v>
      </c>
      <c r="E1084" s="134">
        <f>SUM(E1085:E1090)</f>
        <v>70400</v>
      </c>
      <c r="F1084" s="14">
        <f t="shared" si="106"/>
        <v>46.93333333333333</v>
      </c>
    </row>
    <row r="1085" spans="1:6" ht="18" customHeight="1">
      <c r="A1085" s="224" t="s">
        <v>1045</v>
      </c>
      <c r="B1085" s="225"/>
      <c r="C1085" s="4">
        <v>150000</v>
      </c>
      <c r="D1085" s="4">
        <v>150000</v>
      </c>
      <c r="E1085" s="14">
        <v>70400</v>
      </c>
      <c r="F1085" s="14">
        <f t="shared" si="106"/>
        <v>46.93333333333333</v>
      </c>
    </row>
    <row r="1086" spans="1:6" ht="18" customHeight="1">
      <c r="A1086" s="224" t="s">
        <v>1255</v>
      </c>
      <c r="B1086" s="225"/>
      <c r="C1086" s="4">
        <v>0</v>
      </c>
      <c r="D1086" s="4">
        <v>0</v>
      </c>
      <c r="E1086" s="14">
        <v>0</v>
      </c>
      <c r="F1086" s="14" t="e">
        <f t="shared" si="106"/>
        <v>#DIV/0!</v>
      </c>
    </row>
    <row r="1087" spans="1:6" ht="18" customHeight="1">
      <c r="A1087" s="224" t="s">
        <v>1288</v>
      </c>
      <c r="B1087" s="225"/>
      <c r="C1087" s="4">
        <v>0</v>
      </c>
      <c r="D1087" s="4">
        <v>0</v>
      </c>
      <c r="E1087" s="14">
        <v>0</v>
      </c>
      <c r="F1087" s="14" t="e">
        <f t="shared" si="106"/>
        <v>#DIV/0!</v>
      </c>
    </row>
    <row r="1088" spans="1:6" ht="18" customHeight="1">
      <c r="A1088" s="224" t="s">
        <v>1256</v>
      </c>
      <c r="B1088" s="225"/>
      <c r="C1088" s="4">
        <v>0</v>
      </c>
      <c r="D1088" s="4">
        <v>0</v>
      </c>
      <c r="E1088" s="14">
        <v>0</v>
      </c>
      <c r="F1088" s="14" t="e">
        <f t="shared" si="106"/>
        <v>#DIV/0!</v>
      </c>
    </row>
    <row r="1089" spans="1:6" ht="18" customHeight="1">
      <c r="A1089" s="224" t="s">
        <v>1257</v>
      </c>
      <c r="B1089" s="225"/>
      <c r="C1089" s="4">
        <v>0</v>
      </c>
      <c r="D1089" s="4">
        <v>0</v>
      </c>
      <c r="E1089" s="14">
        <v>0</v>
      </c>
      <c r="F1089" s="14" t="e">
        <f t="shared" si="106"/>
        <v>#DIV/0!</v>
      </c>
    </row>
    <row r="1090" spans="1:6" ht="18" customHeight="1">
      <c r="A1090" s="224" t="s">
        <v>1262</v>
      </c>
      <c r="B1090" s="225"/>
      <c r="C1090" s="4">
        <v>0</v>
      </c>
      <c r="D1090" s="4">
        <v>0</v>
      </c>
      <c r="E1090" s="14">
        <v>0</v>
      </c>
      <c r="F1090" s="14" t="e">
        <f t="shared" si="106"/>
        <v>#DIV/0!</v>
      </c>
    </row>
    <row r="1091" spans="1:6" ht="21" customHeight="1">
      <c r="A1091" s="41">
        <v>37</v>
      </c>
      <c r="B1091" s="76" t="s">
        <v>111</v>
      </c>
      <c r="C1091" s="4">
        <f aca="true" t="shared" si="112" ref="C1091:E1092">C1092</f>
        <v>150000</v>
      </c>
      <c r="D1091" s="4">
        <f t="shared" si="112"/>
        <v>150000</v>
      </c>
      <c r="E1091" s="14">
        <f t="shared" si="112"/>
        <v>70400</v>
      </c>
      <c r="F1091" s="14">
        <f t="shared" si="106"/>
        <v>46.93333333333333</v>
      </c>
    </row>
    <row r="1092" spans="1:6" ht="18" customHeight="1">
      <c r="A1092" s="41">
        <v>372</v>
      </c>
      <c r="B1092" s="76" t="s">
        <v>112</v>
      </c>
      <c r="C1092" s="4">
        <v>150000</v>
      </c>
      <c r="D1092" s="4">
        <v>150000</v>
      </c>
      <c r="E1092" s="14">
        <f t="shared" si="112"/>
        <v>70400</v>
      </c>
      <c r="F1092" s="14">
        <f t="shared" si="106"/>
        <v>46.93333333333333</v>
      </c>
    </row>
    <row r="1093" spans="1:6" ht="15" customHeight="1">
      <c r="A1093" s="41">
        <v>3721</v>
      </c>
      <c r="B1093" s="76" t="s">
        <v>120</v>
      </c>
      <c r="C1093" s="4">
        <v>0</v>
      </c>
      <c r="D1093" s="4">
        <v>0</v>
      </c>
      <c r="E1093" s="14">
        <v>70400</v>
      </c>
      <c r="F1093" s="14" t="e">
        <f t="shared" si="106"/>
        <v>#DIV/0!</v>
      </c>
    </row>
    <row r="1094" spans="1:6" ht="25.5" customHeight="1">
      <c r="A1094" s="230" t="s">
        <v>999</v>
      </c>
      <c r="B1094" s="231"/>
      <c r="C1094" s="5">
        <f>C1102</f>
        <v>60000</v>
      </c>
      <c r="D1094" s="5">
        <f>D1102</f>
        <v>60000</v>
      </c>
      <c r="E1094" s="136">
        <f>E1102</f>
        <v>0</v>
      </c>
      <c r="F1094" s="14">
        <f t="shared" si="106"/>
        <v>0</v>
      </c>
    </row>
    <row r="1095" spans="1:6" ht="25.5" customHeight="1">
      <c r="A1095" s="228" t="s">
        <v>1138</v>
      </c>
      <c r="B1095" s="229"/>
      <c r="C1095" s="64">
        <f>SUM(C1096:C1101)</f>
        <v>60000</v>
      </c>
      <c r="D1095" s="64">
        <f>SUM(D1096:D1101)</f>
        <v>60000</v>
      </c>
      <c r="E1095" s="134">
        <f>SUM(E1096:E1101)</f>
        <v>0</v>
      </c>
      <c r="F1095" s="14">
        <f aca="true" t="shared" si="113" ref="F1095:F1101">E1095/D1095*100</f>
        <v>0</v>
      </c>
    </row>
    <row r="1096" spans="1:6" ht="18" customHeight="1">
      <c r="A1096" s="224" t="s">
        <v>1045</v>
      </c>
      <c r="B1096" s="225"/>
      <c r="C1096" s="4">
        <v>60000</v>
      </c>
      <c r="D1096" s="4">
        <v>60000</v>
      </c>
      <c r="E1096" s="14">
        <v>0</v>
      </c>
      <c r="F1096" s="14">
        <f t="shared" si="113"/>
        <v>0</v>
      </c>
    </row>
    <row r="1097" spans="1:6" ht="18" customHeight="1">
      <c r="A1097" s="224" t="s">
        <v>1255</v>
      </c>
      <c r="B1097" s="225"/>
      <c r="C1097" s="4">
        <v>0</v>
      </c>
      <c r="D1097" s="4">
        <v>0</v>
      </c>
      <c r="E1097" s="14">
        <v>0</v>
      </c>
      <c r="F1097" s="14" t="e">
        <f t="shared" si="113"/>
        <v>#DIV/0!</v>
      </c>
    </row>
    <row r="1098" spans="1:6" ht="18" customHeight="1">
      <c r="A1098" s="224" t="s">
        <v>1259</v>
      </c>
      <c r="B1098" s="225"/>
      <c r="C1098" s="4">
        <v>0</v>
      </c>
      <c r="D1098" s="4">
        <v>0</v>
      </c>
      <c r="E1098" s="14">
        <v>0</v>
      </c>
      <c r="F1098" s="14" t="e">
        <f t="shared" si="113"/>
        <v>#DIV/0!</v>
      </c>
    </row>
    <row r="1099" spans="1:6" ht="18" customHeight="1">
      <c r="A1099" s="224" t="s">
        <v>1256</v>
      </c>
      <c r="B1099" s="225"/>
      <c r="C1099" s="4">
        <v>0</v>
      </c>
      <c r="D1099" s="4">
        <v>0</v>
      </c>
      <c r="E1099" s="14">
        <v>0</v>
      </c>
      <c r="F1099" s="14" t="e">
        <f t="shared" si="113"/>
        <v>#DIV/0!</v>
      </c>
    </row>
    <row r="1100" spans="1:6" ht="18" customHeight="1">
      <c r="A1100" s="224" t="s">
        <v>1257</v>
      </c>
      <c r="B1100" s="225"/>
      <c r="C1100" s="4">
        <v>0</v>
      </c>
      <c r="D1100" s="4">
        <v>0</v>
      </c>
      <c r="E1100" s="14">
        <v>0</v>
      </c>
      <c r="F1100" s="14" t="e">
        <f t="shared" si="113"/>
        <v>#DIV/0!</v>
      </c>
    </row>
    <row r="1101" spans="1:6" ht="18" customHeight="1">
      <c r="A1101" s="224" t="s">
        <v>1262</v>
      </c>
      <c r="B1101" s="225"/>
      <c r="C1101" s="4">
        <v>0</v>
      </c>
      <c r="D1101" s="4">
        <v>0</v>
      </c>
      <c r="E1101" s="14">
        <v>0</v>
      </c>
      <c r="F1101" s="14" t="e">
        <f t="shared" si="113"/>
        <v>#DIV/0!</v>
      </c>
    </row>
    <row r="1102" spans="1:6" ht="21" customHeight="1">
      <c r="A1102" s="41">
        <v>38</v>
      </c>
      <c r="B1102" s="72" t="s">
        <v>560</v>
      </c>
      <c r="C1102" s="4">
        <f aca="true" t="shared" si="114" ref="C1102:E1103">C1103</f>
        <v>60000</v>
      </c>
      <c r="D1102" s="4">
        <f t="shared" si="114"/>
        <v>60000</v>
      </c>
      <c r="E1102" s="14">
        <f t="shared" si="114"/>
        <v>0</v>
      </c>
      <c r="F1102" s="14">
        <f t="shared" si="106"/>
        <v>0</v>
      </c>
    </row>
    <row r="1103" spans="1:6" ht="18" customHeight="1">
      <c r="A1103" s="41">
        <v>381</v>
      </c>
      <c r="B1103" s="76" t="s">
        <v>67</v>
      </c>
      <c r="C1103" s="4">
        <v>60000</v>
      </c>
      <c r="D1103" s="4">
        <v>60000</v>
      </c>
      <c r="E1103" s="14">
        <f t="shared" si="114"/>
        <v>0</v>
      </c>
      <c r="F1103" s="14">
        <f t="shared" si="106"/>
        <v>0</v>
      </c>
    </row>
    <row r="1104" spans="1:6" ht="15" customHeight="1">
      <c r="A1104" s="41">
        <v>3811</v>
      </c>
      <c r="B1104" s="76" t="s">
        <v>69</v>
      </c>
      <c r="C1104" s="4">
        <f>SUM(C1105:C1107)</f>
        <v>0</v>
      </c>
      <c r="D1104" s="4">
        <f>SUM(D1105:D1107)</f>
        <v>0</v>
      </c>
      <c r="E1104" s="14">
        <f>SUM(E1105:E1108)</f>
        <v>0</v>
      </c>
      <c r="F1104" s="14" t="e">
        <f t="shared" si="106"/>
        <v>#DIV/0!</v>
      </c>
    </row>
    <row r="1105" spans="1:6" ht="13.5" customHeight="1">
      <c r="A1105" s="78"/>
      <c r="B1105" s="81" t="s">
        <v>710</v>
      </c>
      <c r="C1105" s="4">
        <v>0</v>
      </c>
      <c r="D1105" s="4">
        <v>0</v>
      </c>
      <c r="E1105" s="14">
        <v>0</v>
      </c>
      <c r="F1105" s="14" t="e">
        <f>E1105/D1105*100</f>
        <v>#DIV/0!</v>
      </c>
    </row>
    <row r="1106" spans="1:6" ht="13.5" customHeight="1">
      <c r="A1106" s="78"/>
      <c r="B1106" s="81" t="s">
        <v>711</v>
      </c>
      <c r="C1106" s="4">
        <v>0</v>
      </c>
      <c r="D1106" s="4">
        <v>0</v>
      </c>
      <c r="E1106" s="14">
        <v>0</v>
      </c>
      <c r="F1106" s="14" t="e">
        <f t="shared" si="106"/>
        <v>#DIV/0!</v>
      </c>
    </row>
    <row r="1107" spans="1:6" ht="13.5" customHeight="1">
      <c r="A1107" s="82"/>
      <c r="B1107" s="81" t="s">
        <v>1139</v>
      </c>
      <c r="C1107" s="4">
        <v>0</v>
      </c>
      <c r="D1107" s="4">
        <v>0</v>
      </c>
      <c r="E1107" s="14">
        <v>0</v>
      </c>
      <c r="F1107" s="14" t="e">
        <f t="shared" si="106"/>
        <v>#DIV/0!</v>
      </c>
    </row>
    <row r="1108" spans="1:6" ht="13.5" customHeight="1">
      <c r="A1108" s="82"/>
      <c r="B1108" s="81" t="s">
        <v>1132</v>
      </c>
      <c r="C1108" s="4">
        <v>0</v>
      </c>
      <c r="D1108" s="4">
        <v>0</v>
      </c>
      <c r="E1108" s="14">
        <v>0</v>
      </c>
      <c r="F1108" s="14" t="e">
        <f>E1108/D1108*100</f>
        <v>#DIV/0!</v>
      </c>
    </row>
    <row r="1109" spans="1:6" ht="25.5" customHeight="1">
      <c r="A1109" s="230" t="s">
        <v>1000</v>
      </c>
      <c r="B1109" s="231"/>
      <c r="C1109" s="5">
        <f>C1117</f>
        <v>5000</v>
      </c>
      <c r="D1109" s="5">
        <f>D1117</f>
        <v>5000</v>
      </c>
      <c r="E1109" s="136">
        <f>E1117</f>
        <v>0</v>
      </c>
      <c r="F1109" s="14">
        <f t="shared" si="106"/>
        <v>0</v>
      </c>
    </row>
    <row r="1110" spans="1:6" ht="25.5" customHeight="1">
      <c r="A1110" s="228" t="s">
        <v>1141</v>
      </c>
      <c r="B1110" s="229"/>
      <c r="C1110" s="64">
        <f>SUM(C1111:C1116)</f>
        <v>5000</v>
      </c>
      <c r="D1110" s="64">
        <f>SUM(D1111:D1116)</f>
        <v>5000</v>
      </c>
      <c r="E1110" s="134">
        <f>SUM(E1111:E1116)</f>
        <v>0</v>
      </c>
      <c r="F1110" s="14">
        <f t="shared" si="106"/>
        <v>0</v>
      </c>
    </row>
    <row r="1111" spans="1:6" ht="18" customHeight="1">
      <c r="A1111" s="224" t="s">
        <v>1045</v>
      </c>
      <c r="B1111" s="225"/>
      <c r="C1111" s="4">
        <v>0</v>
      </c>
      <c r="D1111" s="4">
        <v>0</v>
      </c>
      <c r="E1111" s="14">
        <v>0</v>
      </c>
      <c r="F1111" s="14" t="e">
        <f t="shared" si="106"/>
        <v>#DIV/0!</v>
      </c>
    </row>
    <row r="1112" spans="1:6" ht="18" customHeight="1">
      <c r="A1112" s="224" t="s">
        <v>1255</v>
      </c>
      <c r="B1112" s="225"/>
      <c r="C1112" s="4">
        <v>0</v>
      </c>
      <c r="D1112" s="4">
        <v>0</v>
      </c>
      <c r="E1112" s="14">
        <v>0</v>
      </c>
      <c r="F1112" s="14" t="e">
        <f t="shared" si="106"/>
        <v>#DIV/0!</v>
      </c>
    </row>
    <row r="1113" spans="1:6" ht="18" customHeight="1">
      <c r="A1113" s="224" t="s">
        <v>1259</v>
      </c>
      <c r="B1113" s="225"/>
      <c r="C1113" s="4">
        <v>0</v>
      </c>
      <c r="D1113" s="4">
        <v>0</v>
      </c>
      <c r="E1113" s="14">
        <v>0</v>
      </c>
      <c r="F1113" s="14" t="e">
        <f t="shared" si="106"/>
        <v>#DIV/0!</v>
      </c>
    </row>
    <row r="1114" spans="1:6" ht="18" customHeight="1">
      <c r="A1114" s="224" t="s">
        <v>1256</v>
      </c>
      <c r="B1114" s="225"/>
      <c r="C1114" s="4">
        <v>5000</v>
      </c>
      <c r="D1114" s="4">
        <v>5000</v>
      </c>
      <c r="E1114" s="14">
        <v>0</v>
      </c>
      <c r="F1114" s="14">
        <f t="shared" si="106"/>
        <v>0</v>
      </c>
    </row>
    <row r="1115" spans="1:6" ht="18" customHeight="1">
      <c r="A1115" s="224" t="s">
        <v>1257</v>
      </c>
      <c r="B1115" s="225"/>
      <c r="C1115" s="4">
        <v>0</v>
      </c>
      <c r="D1115" s="4">
        <v>0</v>
      </c>
      <c r="E1115" s="14">
        <v>0</v>
      </c>
      <c r="F1115" s="14" t="e">
        <f t="shared" si="106"/>
        <v>#DIV/0!</v>
      </c>
    </row>
    <row r="1116" spans="1:6" ht="18" customHeight="1">
      <c r="A1116" s="224" t="s">
        <v>1262</v>
      </c>
      <c r="B1116" s="225"/>
      <c r="C1116" s="4">
        <v>0</v>
      </c>
      <c r="D1116" s="4">
        <v>0</v>
      </c>
      <c r="E1116" s="14">
        <v>0</v>
      </c>
      <c r="F1116" s="14" t="e">
        <f t="shared" si="106"/>
        <v>#DIV/0!</v>
      </c>
    </row>
    <row r="1117" spans="1:6" ht="21" customHeight="1">
      <c r="A1117" s="41">
        <v>37</v>
      </c>
      <c r="B1117" s="76" t="s">
        <v>111</v>
      </c>
      <c r="C1117" s="4">
        <f aca="true" t="shared" si="115" ref="C1117:E1119">C1118</f>
        <v>5000</v>
      </c>
      <c r="D1117" s="4">
        <f t="shared" si="115"/>
        <v>5000</v>
      </c>
      <c r="E1117" s="14">
        <f t="shared" si="115"/>
        <v>0</v>
      </c>
      <c r="F1117" s="14">
        <f t="shared" si="106"/>
        <v>0</v>
      </c>
    </row>
    <row r="1118" spans="1:6" ht="18" customHeight="1">
      <c r="A1118" s="41">
        <v>372</v>
      </c>
      <c r="B1118" s="76" t="s">
        <v>112</v>
      </c>
      <c r="C1118" s="4">
        <v>5000</v>
      </c>
      <c r="D1118" s="4">
        <v>5000</v>
      </c>
      <c r="E1118" s="14">
        <f t="shared" si="115"/>
        <v>0</v>
      </c>
      <c r="F1118" s="14">
        <f aca="true" t="shared" si="116" ref="F1118:F1266">E1118/D1118*100</f>
        <v>0</v>
      </c>
    </row>
    <row r="1119" spans="1:6" ht="15" customHeight="1">
      <c r="A1119" s="41">
        <v>3722</v>
      </c>
      <c r="B1119" s="76" t="s">
        <v>115</v>
      </c>
      <c r="C1119" s="4">
        <f t="shared" si="115"/>
        <v>0</v>
      </c>
      <c r="D1119" s="4">
        <f t="shared" si="115"/>
        <v>0</v>
      </c>
      <c r="E1119" s="14">
        <f t="shared" si="115"/>
        <v>0</v>
      </c>
      <c r="F1119" s="14" t="e">
        <f t="shared" si="116"/>
        <v>#DIV/0!</v>
      </c>
    </row>
    <row r="1120" spans="1:6" ht="13.5" customHeight="1">
      <c r="A1120" s="76"/>
      <c r="B1120" s="76" t="s">
        <v>121</v>
      </c>
      <c r="C1120" s="4">
        <v>0</v>
      </c>
      <c r="D1120" s="4">
        <v>0</v>
      </c>
      <c r="E1120" s="14">
        <v>0</v>
      </c>
      <c r="F1120" s="14" t="e">
        <f t="shared" si="116"/>
        <v>#DIV/0!</v>
      </c>
    </row>
    <row r="1121" spans="1:6" ht="25.5" customHeight="1">
      <c r="A1121" s="230" t="s">
        <v>1001</v>
      </c>
      <c r="B1121" s="231"/>
      <c r="C1121" s="5">
        <f>C1129</f>
        <v>255000</v>
      </c>
      <c r="D1121" s="5">
        <f>D1129</f>
        <v>255000</v>
      </c>
      <c r="E1121" s="136">
        <f>E1129</f>
        <v>77846.18</v>
      </c>
      <c r="F1121" s="14">
        <f t="shared" si="116"/>
        <v>30.52791372549019</v>
      </c>
    </row>
    <row r="1122" spans="1:6" ht="25.5" customHeight="1">
      <c r="A1122" s="228" t="s">
        <v>1140</v>
      </c>
      <c r="B1122" s="229"/>
      <c r="C1122" s="64">
        <f>SUM(C1123:C1128)</f>
        <v>255000</v>
      </c>
      <c r="D1122" s="64">
        <f>SUM(D1123:D1128)</f>
        <v>255000</v>
      </c>
      <c r="E1122" s="134">
        <f>SUM(E1123:E1128)</f>
        <v>77846.18</v>
      </c>
      <c r="F1122" s="14">
        <f t="shared" si="116"/>
        <v>30.52791372549019</v>
      </c>
    </row>
    <row r="1123" spans="1:6" ht="18" customHeight="1">
      <c r="A1123" s="224" t="s">
        <v>1045</v>
      </c>
      <c r="B1123" s="225"/>
      <c r="C1123" s="4">
        <v>255000</v>
      </c>
      <c r="D1123" s="4">
        <v>255000</v>
      </c>
      <c r="E1123" s="14">
        <v>77846.18</v>
      </c>
      <c r="F1123" s="14">
        <f t="shared" si="116"/>
        <v>30.52791372549019</v>
      </c>
    </row>
    <row r="1124" spans="1:6" ht="18" customHeight="1">
      <c r="A1124" s="224" t="s">
        <v>1046</v>
      </c>
      <c r="B1124" s="225"/>
      <c r="C1124" s="4">
        <v>0</v>
      </c>
      <c r="D1124" s="4">
        <v>0</v>
      </c>
      <c r="E1124" s="14">
        <v>0</v>
      </c>
      <c r="F1124" s="14" t="e">
        <f t="shared" si="116"/>
        <v>#DIV/0!</v>
      </c>
    </row>
    <row r="1125" spans="1:6" ht="18" customHeight="1">
      <c r="A1125" s="224" t="s">
        <v>1047</v>
      </c>
      <c r="B1125" s="225"/>
      <c r="C1125" s="4">
        <v>0</v>
      </c>
      <c r="D1125" s="4">
        <v>0</v>
      </c>
      <c r="E1125" s="14">
        <v>0</v>
      </c>
      <c r="F1125" s="14" t="e">
        <f t="shared" si="116"/>
        <v>#DIV/0!</v>
      </c>
    </row>
    <row r="1126" spans="1:6" ht="18" customHeight="1">
      <c r="A1126" s="224" t="s">
        <v>1048</v>
      </c>
      <c r="B1126" s="225"/>
      <c r="C1126" s="4">
        <v>0</v>
      </c>
      <c r="D1126" s="4">
        <v>0</v>
      </c>
      <c r="E1126" s="14">
        <v>0</v>
      </c>
      <c r="F1126" s="14" t="e">
        <f t="shared" si="116"/>
        <v>#DIV/0!</v>
      </c>
    </row>
    <row r="1127" spans="1:6" ht="18" customHeight="1">
      <c r="A1127" s="224" t="s">
        <v>1049</v>
      </c>
      <c r="B1127" s="225"/>
      <c r="C1127" s="4">
        <v>0</v>
      </c>
      <c r="D1127" s="4">
        <v>0</v>
      </c>
      <c r="E1127" s="14">
        <v>0</v>
      </c>
      <c r="F1127" s="14" t="e">
        <f t="shared" si="116"/>
        <v>#DIV/0!</v>
      </c>
    </row>
    <row r="1128" spans="1:6" ht="18" customHeight="1">
      <c r="A1128" s="224" t="s">
        <v>1050</v>
      </c>
      <c r="B1128" s="225"/>
      <c r="C1128" s="4">
        <v>0</v>
      </c>
      <c r="D1128" s="4">
        <v>0</v>
      </c>
      <c r="E1128" s="14">
        <v>0</v>
      </c>
      <c r="F1128" s="14" t="e">
        <f t="shared" si="116"/>
        <v>#DIV/0!</v>
      </c>
    </row>
    <row r="1129" spans="1:6" ht="21" customHeight="1">
      <c r="A1129" s="41">
        <v>38</v>
      </c>
      <c r="B1129" s="72" t="s">
        <v>560</v>
      </c>
      <c r="C1129" s="4">
        <f aca="true" t="shared" si="117" ref="C1129:E1130">C1130</f>
        <v>255000</v>
      </c>
      <c r="D1129" s="4">
        <f t="shared" si="117"/>
        <v>255000</v>
      </c>
      <c r="E1129" s="14">
        <f t="shared" si="117"/>
        <v>77846.18</v>
      </c>
      <c r="F1129" s="14">
        <f t="shared" si="116"/>
        <v>30.52791372549019</v>
      </c>
    </row>
    <row r="1130" spans="1:6" ht="18" customHeight="1">
      <c r="A1130" s="41">
        <v>381</v>
      </c>
      <c r="B1130" s="76" t="s">
        <v>67</v>
      </c>
      <c r="C1130" s="4">
        <v>255000</v>
      </c>
      <c r="D1130" s="4">
        <v>255000</v>
      </c>
      <c r="E1130" s="14">
        <f t="shared" si="117"/>
        <v>77846.18</v>
      </c>
      <c r="F1130" s="14">
        <f t="shared" si="116"/>
        <v>30.52791372549019</v>
      </c>
    </row>
    <row r="1131" spans="1:6" ht="15" customHeight="1">
      <c r="A1131" s="41">
        <v>3811</v>
      </c>
      <c r="B1131" s="76" t="s">
        <v>712</v>
      </c>
      <c r="C1131" s="4">
        <v>0</v>
      </c>
      <c r="D1131" s="4">
        <v>0</v>
      </c>
      <c r="E1131" s="14">
        <v>77846.18</v>
      </c>
      <c r="F1131" s="14" t="e">
        <f t="shared" si="116"/>
        <v>#DIV/0!</v>
      </c>
    </row>
    <row r="1132" spans="1:6" ht="25.5" customHeight="1">
      <c r="A1132" s="230" t="s">
        <v>1002</v>
      </c>
      <c r="B1132" s="231"/>
      <c r="C1132" s="5">
        <f>C1140</f>
        <v>0</v>
      </c>
      <c r="D1132" s="5">
        <f>D1140</f>
        <v>0</v>
      </c>
      <c r="E1132" s="136">
        <f>E1140</f>
        <v>0</v>
      </c>
      <c r="F1132" s="14" t="e">
        <f t="shared" si="116"/>
        <v>#DIV/0!</v>
      </c>
    </row>
    <row r="1133" spans="1:6" ht="25.5" customHeight="1">
      <c r="A1133" s="228" t="s">
        <v>1142</v>
      </c>
      <c r="B1133" s="229"/>
      <c r="C1133" s="64">
        <f>SUM(C1134:C1139)</f>
        <v>0</v>
      </c>
      <c r="D1133" s="64">
        <f>SUM(D1134:D1139)</f>
        <v>0</v>
      </c>
      <c r="E1133" s="134">
        <f>SUM(E1134:E1139)</f>
        <v>0</v>
      </c>
      <c r="F1133" s="14" t="e">
        <f aca="true" t="shared" si="118" ref="F1133:F1139">E1133/D1133*100</f>
        <v>#DIV/0!</v>
      </c>
    </row>
    <row r="1134" spans="1:6" ht="18" customHeight="1">
      <c r="A1134" s="224" t="s">
        <v>1045</v>
      </c>
      <c r="B1134" s="225"/>
      <c r="C1134" s="4">
        <v>0</v>
      </c>
      <c r="D1134" s="4">
        <v>0</v>
      </c>
      <c r="E1134" s="14">
        <v>0</v>
      </c>
      <c r="F1134" s="14" t="e">
        <f t="shared" si="118"/>
        <v>#DIV/0!</v>
      </c>
    </row>
    <row r="1135" spans="1:6" ht="18" customHeight="1">
      <c r="A1135" s="224" t="s">
        <v>1255</v>
      </c>
      <c r="B1135" s="225"/>
      <c r="C1135" s="4">
        <v>0</v>
      </c>
      <c r="D1135" s="4">
        <v>0</v>
      </c>
      <c r="E1135" s="14">
        <v>0</v>
      </c>
      <c r="F1135" s="14" t="e">
        <f t="shared" si="118"/>
        <v>#DIV/0!</v>
      </c>
    </row>
    <row r="1136" spans="1:6" ht="18" customHeight="1">
      <c r="A1136" s="224" t="s">
        <v>1259</v>
      </c>
      <c r="B1136" s="225"/>
      <c r="C1136" s="4">
        <v>0</v>
      </c>
      <c r="D1136" s="4">
        <v>0</v>
      </c>
      <c r="E1136" s="14">
        <v>0</v>
      </c>
      <c r="F1136" s="14" t="e">
        <f t="shared" si="118"/>
        <v>#DIV/0!</v>
      </c>
    </row>
    <row r="1137" spans="1:6" ht="18" customHeight="1">
      <c r="A1137" s="224" t="s">
        <v>1256</v>
      </c>
      <c r="B1137" s="225"/>
      <c r="C1137" s="4">
        <v>0</v>
      </c>
      <c r="D1137" s="4">
        <v>0</v>
      </c>
      <c r="E1137" s="14">
        <v>0</v>
      </c>
      <c r="F1137" s="14" t="e">
        <f t="shared" si="118"/>
        <v>#DIV/0!</v>
      </c>
    </row>
    <row r="1138" spans="1:6" ht="18" customHeight="1">
      <c r="A1138" s="224" t="s">
        <v>1257</v>
      </c>
      <c r="B1138" s="225"/>
      <c r="C1138" s="4">
        <v>0</v>
      </c>
      <c r="D1138" s="4">
        <v>0</v>
      </c>
      <c r="E1138" s="14">
        <v>0</v>
      </c>
      <c r="F1138" s="14" t="e">
        <f t="shared" si="118"/>
        <v>#DIV/0!</v>
      </c>
    </row>
    <row r="1139" spans="1:6" ht="18" customHeight="1">
      <c r="A1139" s="224" t="s">
        <v>1262</v>
      </c>
      <c r="B1139" s="225"/>
      <c r="C1139" s="4">
        <v>0</v>
      </c>
      <c r="D1139" s="4">
        <v>0</v>
      </c>
      <c r="E1139" s="14">
        <v>0</v>
      </c>
      <c r="F1139" s="14" t="e">
        <f t="shared" si="118"/>
        <v>#DIV/0!</v>
      </c>
    </row>
    <row r="1140" spans="1:6" ht="21" customHeight="1">
      <c r="A1140" s="41">
        <v>42</v>
      </c>
      <c r="B1140" s="76" t="s">
        <v>122</v>
      </c>
      <c r="C1140" s="4">
        <f aca="true" t="shared" si="119" ref="C1140:E1141">C1141</f>
        <v>0</v>
      </c>
      <c r="D1140" s="4">
        <f t="shared" si="119"/>
        <v>0</v>
      </c>
      <c r="E1140" s="14">
        <f t="shared" si="119"/>
        <v>0</v>
      </c>
      <c r="F1140" s="14" t="e">
        <f t="shared" si="116"/>
        <v>#DIV/0!</v>
      </c>
    </row>
    <row r="1141" spans="1:6" ht="18" customHeight="1">
      <c r="A1141" s="41">
        <v>421</v>
      </c>
      <c r="B1141" s="76" t="s">
        <v>84</v>
      </c>
      <c r="C1141" s="4">
        <v>0</v>
      </c>
      <c r="D1141" s="4">
        <v>0</v>
      </c>
      <c r="E1141" s="14">
        <f t="shared" si="119"/>
        <v>0</v>
      </c>
      <c r="F1141" s="14" t="e">
        <f t="shared" si="116"/>
        <v>#DIV/0!</v>
      </c>
    </row>
    <row r="1142" spans="1:6" ht="15" customHeight="1">
      <c r="A1142" s="41">
        <v>4212</v>
      </c>
      <c r="B1142" s="76" t="s">
        <v>123</v>
      </c>
      <c r="C1142" s="4">
        <v>0</v>
      </c>
      <c r="D1142" s="4">
        <v>0</v>
      </c>
      <c r="E1142" s="14">
        <v>0</v>
      </c>
      <c r="F1142" s="14" t="e">
        <f t="shared" si="116"/>
        <v>#DIV/0!</v>
      </c>
    </row>
    <row r="1143" spans="1:6" ht="36" customHeight="1">
      <c r="A1143" s="258" t="s">
        <v>284</v>
      </c>
      <c r="B1143" s="259"/>
      <c r="C1143" s="104">
        <f>C1151</f>
        <v>4333600</v>
      </c>
      <c r="D1143" s="104">
        <f>D1151</f>
        <v>4333600</v>
      </c>
      <c r="E1143" s="138">
        <f>E1151</f>
        <v>1940685.2800000003</v>
      </c>
      <c r="F1143" s="61">
        <f t="shared" si="116"/>
        <v>44.782289089902164</v>
      </c>
    </row>
    <row r="1144" spans="1:6" ht="18" customHeight="1">
      <c r="A1144" s="224" t="s">
        <v>895</v>
      </c>
      <c r="B1144" s="225"/>
      <c r="C1144" s="4">
        <f aca="true" t="shared" si="120" ref="C1144:E1146">C1154+C1213</f>
        <v>3443500</v>
      </c>
      <c r="D1144" s="4">
        <f t="shared" si="120"/>
        <v>3443500</v>
      </c>
      <c r="E1144" s="14">
        <f t="shared" si="120"/>
        <v>1558547.74</v>
      </c>
      <c r="F1144" s="14">
        <f aca="true" t="shared" si="121" ref="F1144:F1150">E1144/D1144*100</f>
        <v>45.26057034993466</v>
      </c>
    </row>
    <row r="1145" spans="1:6" ht="18" customHeight="1">
      <c r="A1145" s="224" t="s">
        <v>1301</v>
      </c>
      <c r="B1145" s="225"/>
      <c r="C1145" s="4">
        <f t="shared" si="120"/>
        <v>8100</v>
      </c>
      <c r="D1145" s="4">
        <f t="shared" si="120"/>
        <v>8100</v>
      </c>
      <c r="E1145" s="14">
        <f t="shared" si="120"/>
        <v>8.36</v>
      </c>
      <c r="F1145" s="14">
        <f t="shared" si="121"/>
        <v>0.10320987654320987</v>
      </c>
    </row>
    <row r="1146" spans="1:6" ht="18" customHeight="1">
      <c r="A1146" s="224" t="s">
        <v>1302</v>
      </c>
      <c r="B1146" s="225"/>
      <c r="C1146" s="4">
        <f t="shared" si="120"/>
        <v>860000</v>
      </c>
      <c r="D1146" s="4">
        <f t="shared" si="120"/>
        <v>860000</v>
      </c>
      <c r="E1146" s="14">
        <f t="shared" si="120"/>
        <v>377149.18</v>
      </c>
      <c r="F1146" s="14">
        <f t="shared" si="121"/>
        <v>43.85455581395349</v>
      </c>
    </row>
    <row r="1147" spans="1:6" ht="18" customHeight="1">
      <c r="A1147" s="224" t="s">
        <v>1313</v>
      </c>
      <c r="B1147" s="225"/>
      <c r="C1147" s="4">
        <f>C1216</f>
        <v>0</v>
      </c>
      <c r="D1147" s="4">
        <f>D1216</f>
        <v>0</v>
      </c>
      <c r="E1147" s="14">
        <f>E1216</f>
        <v>0</v>
      </c>
      <c r="F1147" s="14" t="e">
        <f t="shared" si="121"/>
        <v>#DIV/0!</v>
      </c>
    </row>
    <row r="1148" spans="1:6" ht="18" customHeight="1">
      <c r="A1148" s="224" t="s">
        <v>1303</v>
      </c>
      <c r="B1148" s="225"/>
      <c r="C1148" s="4">
        <f>C1158</f>
        <v>12000</v>
      </c>
      <c r="D1148" s="4">
        <f>D1158</f>
        <v>12000</v>
      </c>
      <c r="E1148" s="14">
        <f>E1158</f>
        <v>4980</v>
      </c>
      <c r="F1148" s="14">
        <f t="shared" si="121"/>
        <v>41.5</v>
      </c>
    </row>
    <row r="1149" spans="1:10" ht="18" customHeight="1">
      <c r="A1149" s="224" t="s">
        <v>1304</v>
      </c>
      <c r="B1149" s="225"/>
      <c r="C1149" s="4">
        <f>C1159+C1217</f>
        <v>10000</v>
      </c>
      <c r="D1149" s="4">
        <f>D1159+D1217</f>
        <v>10000</v>
      </c>
      <c r="E1149" s="14">
        <f>E1159+E1217</f>
        <v>0</v>
      </c>
      <c r="F1149" s="14">
        <f t="shared" si="121"/>
        <v>0</v>
      </c>
      <c r="H1149" s="141"/>
      <c r="I1149" s="141"/>
      <c r="J1149" s="149"/>
    </row>
    <row r="1150" spans="1:10" ht="18" customHeight="1">
      <c r="A1150" s="224" t="s">
        <v>1314</v>
      </c>
      <c r="B1150" s="225"/>
      <c r="C1150" s="4">
        <f>C1219</f>
        <v>0</v>
      </c>
      <c r="D1150" s="4">
        <f>D1219</f>
        <v>0</v>
      </c>
      <c r="E1150" s="14">
        <f>E1219</f>
        <v>0</v>
      </c>
      <c r="F1150" s="14" t="e">
        <f t="shared" si="121"/>
        <v>#DIV/0!</v>
      </c>
      <c r="H1150" s="141"/>
      <c r="I1150" s="141"/>
      <c r="J1150" s="141"/>
    </row>
    <row r="1151" spans="1:6" ht="30" customHeight="1">
      <c r="A1151" s="241" t="s">
        <v>571</v>
      </c>
      <c r="B1151" s="254"/>
      <c r="C1151" s="63">
        <f>C1152+C1211+C1223</f>
        <v>4333600</v>
      </c>
      <c r="D1151" s="63">
        <f>D1152+D1211+D1223</f>
        <v>4333600</v>
      </c>
      <c r="E1151" s="133">
        <f>E1152+E1211+E1223</f>
        <v>1940685.2800000003</v>
      </c>
      <c r="F1151" s="14">
        <f t="shared" si="116"/>
        <v>44.782289089902164</v>
      </c>
    </row>
    <row r="1152" spans="1:6" ht="25.5" customHeight="1">
      <c r="A1152" s="230" t="s">
        <v>645</v>
      </c>
      <c r="B1152" s="231"/>
      <c r="C1152" s="5">
        <f>C1161+C1202</f>
        <v>4333600</v>
      </c>
      <c r="D1152" s="5">
        <f>D1161+D1202</f>
        <v>4333600</v>
      </c>
      <c r="E1152" s="136">
        <f>E1161+E1202</f>
        <v>1940685.2800000003</v>
      </c>
      <c r="F1152" s="14">
        <f t="shared" si="116"/>
        <v>44.782289089902164</v>
      </c>
    </row>
    <row r="1153" spans="1:6" ht="25.5" customHeight="1">
      <c r="A1153" s="228" t="s">
        <v>1143</v>
      </c>
      <c r="B1153" s="229"/>
      <c r="C1153" s="64">
        <f>SUM(C1154:C1160)</f>
        <v>4333600</v>
      </c>
      <c r="D1153" s="64">
        <f>SUM(D1154:D1160)</f>
        <v>4333600</v>
      </c>
      <c r="E1153" s="134">
        <f>SUM(E1154:E1160)</f>
        <v>1940685.28</v>
      </c>
      <c r="F1153" s="14">
        <f t="shared" si="116"/>
        <v>44.782289089902164</v>
      </c>
    </row>
    <row r="1154" spans="1:6" ht="18" customHeight="1">
      <c r="A1154" s="224" t="s">
        <v>1045</v>
      </c>
      <c r="B1154" s="225"/>
      <c r="C1154" s="4">
        <v>3443500</v>
      </c>
      <c r="D1154" s="4">
        <v>3443500</v>
      </c>
      <c r="E1154" s="14">
        <v>1558547.74</v>
      </c>
      <c r="F1154" s="14">
        <f t="shared" si="116"/>
        <v>45.26057034993466</v>
      </c>
    </row>
    <row r="1155" spans="1:6" ht="18" customHeight="1">
      <c r="A1155" s="224" t="s">
        <v>1307</v>
      </c>
      <c r="B1155" s="225"/>
      <c r="C1155" s="4">
        <v>8100</v>
      </c>
      <c r="D1155" s="4">
        <v>8100</v>
      </c>
      <c r="E1155" s="14">
        <v>8.36</v>
      </c>
      <c r="F1155" s="14">
        <f t="shared" si="116"/>
        <v>0.10320987654320987</v>
      </c>
    </row>
    <row r="1156" spans="1:6" ht="18" customHeight="1">
      <c r="A1156" s="224" t="s">
        <v>1305</v>
      </c>
      <c r="B1156" s="225"/>
      <c r="C1156" s="4">
        <v>860000</v>
      </c>
      <c r="D1156" s="4">
        <v>860000</v>
      </c>
      <c r="E1156" s="14">
        <v>377149.18</v>
      </c>
      <c r="F1156" s="14">
        <f t="shared" si="116"/>
        <v>43.85455581395349</v>
      </c>
    </row>
    <row r="1157" spans="1:6" ht="18" customHeight="1">
      <c r="A1157" s="224" t="s">
        <v>1306</v>
      </c>
      <c r="B1157" s="225"/>
      <c r="C1157" s="4">
        <v>0</v>
      </c>
      <c r="D1157" s="4">
        <v>0</v>
      </c>
      <c r="E1157" s="14">
        <v>0</v>
      </c>
      <c r="F1157" s="14" t="e">
        <f>E1157/D1157*100</f>
        <v>#DIV/0!</v>
      </c>
    </row>
    <row r="1158" spans="1:6" ht="18" customHeight="1">
      <c r="A1158" s="224" t="s">
        <v>1308</v>
      </c>
      <c r="B1158" s="225"/>
      <c r="C1158" s="4">
        <v>12000</v>
      </c>
      <c r="D1158" s="4">
        <v>12000</v>
      </c>
      <c r="E1158" s="14">
        <v>4980</v>
      </c>
      <c r="F1158" s="14">
        <f t="shared" si="116"/>
        <v>41.5</v>
      </c>
    </row>
    <row r="1159" spans="1:6" ht="18" customHeight="1">
      <c r="A1159" s="224" t="s">
        <v>1309</v>
      </c>
      <c r="B1159" s="225"/>
      <c r="C1159" s="4">
        <v>10000</v>
      </c>
      <c r="D1159" s="4">
        <v>10000</v>
      </c>
      <c r="E1159" s="14">
        <v>0</v>
      </c>
      <c r="F1159" s="14">
        <f t="shared" si="116"/>
        <v>0</v>
      </c>
    </row>
    <row r="1160" spans="1:6" ht="18" customHeight="1">
      <c r="A1160" s="224" t="s">
        <v>1262</v>
      </c>
      <c r="B1160" s="225"/>
      <c r="C1160" s="4">
        <v>0</v>
      </c>
      <c r="D1160" s="4">
        <v>0</v>
      </c>
      <c r="E1160" s="14">
        <v>0</v>
      </c>
      <c r="F1160" s="14" t="e">
        <f t="shared" si="116"/>
        <v>#DIV/0!</v>
      </c>
    </row>
    <row r="1161" spans="1:6" ht="22.5" customHeight="1">
      <c r="A1161" s="41">
        <v>3</v>
      </c>
      <c r="B1161" s="76" t="s">
        <v>58</v>
      </c>
      <c r="C1161" s="4">
        <f>C1162+C1170+C1199</f>
        <v>4297500</v>
      </c>
      <c r="D1161" s="4">
        <f>D1162+D1170+D1199</f>
        <v>4297500</v>
      </c>
      <c r="E1161" s="14">
        <f>E1162+E1170+E1199</f>
        <v>1935647.7800000003</v>
      </c>
      <c r="F1161" s="14">
        <f t="shared" si="116"/>
        <v>45.04125142524724</v>
      </c>
    </row>
    <row r="1162" spans="1:6" ht="21" customHeight="1">
      <c r="A1162" s="41">
        <v>31</v>
      </c>
      <c r="B1162" s="76" t="s">
        <v>124</v>
      </c>
      <c r="C1162" s="4">
        <f>C1163+C1165+C1167</f>
        <v>3253000</v>
      </c>
      <c r="D1162" s="4">
        <f>D1163+D1165+D1167</f>
        <v>3253000</v>
      </c>
      <c r="E1162" s="14">
        <f>E1163+E1165+E1167</f>
        <v>1478307.2400000002</v>
      </c>
      <c r="F1162" s="14">
        <f t="shared" si="116"/>
        <v>45.44442791269598</v>
      </c>
    </row>
    <row r="1163" spans="1:6" ht="18" customHeight="1">
      <c r="A1163" s="41">
        <v>311</v>
      </c>
      <c r="B1163" s="76" t="s">
        <v>327</v>
      </c>
      <c r="C1163" s="4">
        <v>2700000</v>
      </c>
      <c r="D1163" s="4">
        <v>2700000</v>
      </c>
      <c r="E1163" s="14">
        <f>E1164</f>
        <v>1215390.08</v>
      </c>
      <c r="F1163" s="14">
        <f t="shared" si="116"/>
        <v>45.01444740740741</v>
      </c>
    </row>
    <row r="1164" spans="1:6" ht="15" customHeight="1">
      <c r="A1164" s="41">
        <v>3111</v>
      </c>
      <c r="B1164" s="76" t="s">
        <v>125</v>
      </c>
      <c r="C1164" s="4">
        <v>0</v>
      </c>
      <c r="D1164" s="4">
        <v>0</v>
      </c>
      <c r="E1164" s="14">
        <v>1215390.08</v>
      </c>
      <c r="F1164" s="14" t="e">
        <f t="shared" si="116"/>
        <v>#DIV/0!</v>
      </c>
    </row>
    <row r="1165" spans="1:6" ht="18" customHeight="1">
      <c r="A1165" s="41">
        <v>312</v>
      </c>
      <c r="B1165" s="76" t="s">
        <v>126</v>
      </c>
      <c r="C1165" s="4">
        <v>107500</v>
      </c>
      <c r="D1165" s="4">
        <v>107500</v>
      </c>
      <c r="E1165" s="14">
        <f>E1166</f>
        <v>62377.77</v>
      </c>
      <c r="F1165" s="14">
        <f t="shared" si="116"/>
        <v>58.025832558139534</v>
      </c>
    </row>
    <row r="1166" spans="1:6" ht="15" customHeight="1">
      <c r="A1166" s="41">
        <v>3121</v>
      </c>
      <c r="B1166" s="76" t="s">
        <v>127</v>
      </c>
      <c r="C1166" s="4">
        <v>0</v>
      </c>
      <c r="D1166" s="4">
        <v>0</v>
      </c>
      <c r="E1166" s="14">
        <v>62377.77</v>
      </c>
      <c r="F1166" s="14" t="e">
        <f t="shared" si="116"/>
        <v>#DIV/0!</v>
      </c>
    </row>
    <row r="1167" spans="1:6" ht="18" customHeight="1">
      <c r="A1167" s="41">
        <v>313</v>
      </c>
      <c r="B1167" s="76" t="s">
        <v>128</v>
      </c>
      <c r="C1167" s="4">
        <v>445500</v>
      </c>
      <c r="D1167" s="4">
        <v>445500</v>
      </c>
      <c r="E1167" s="14">
        <f>SUM(E1168:E1169)</f>
        <v>200539.39</v>
      </c>
      <c r="F1167" s="14">
        <f t="shared" si="116"/>
        <v>45.014453423120095</v>
      </c>
    </row>
    <row r="1168" spans="1:6" ht="15" customHeight="1">
      <c r="A1168" s="41">
        <v>3132</v>
      </c>
      <c r="B1168" s="72" t="s">
        <v>344</v>
      </c>
      <c r="C1168" s="4">
        <v>0</v>
      </c>
      <c r="D1168" s="4">
        <v>0</v>
      </c>
      <c r="E1168" s="14">
        <v>200539.39</v>
      </c>
      <c r="F1168" s="14" t="e">
        <f t="shared" si="116"/>
        <v>#DIV/0!</v>
      </c>
    </row>
    <row r="1169" spans="1:6" ht="15" customHeight="1">
      <c r="A1169" s="41">
        <v>3133</v>
      </c>
      <c r="B1169" s="72" t="s">
        <v>345</v>
      </c>
      <c r="C1169" s="4">
        <v>0</v>
      </c>
      <c r="D1169" s="4">
        <v>0</v>
      </c>
      <c r="E1169" s="14">
        <v>0</v>
      </c>
      <c r="F1169" s="14" t="e">
        <f t="shared" si="116"/>
        <v>#DIV/0!</v>
      </c>
    </row>
    <row r="1170" spans="1:6" ht="21" customHeight="1">
      <c r="A1170" s="41">
        <v>32</v>
      </c>
      <c r="B1170" s="76" t="s">
        <v>274</v>
      </c>
      <c r="C1170" s="4">
        <f>C1171+C1176+C1182+C1191+C1193</f>
        <v>1024500</v>
      </c>
      <c r="D1170" s="4">
        <f>D1171+D1176+D1182+D1191+D1193</f>
        <v>1024500</v>
      </c>
      <c r="E1170" s="14">
        <f>E1171+E1176+E1182+E1191+E1193</f>
        <v>443893.34</v>
      </c>
      <c r="F1170" s="14">
        <f t="shared" si="116"/>
        <v>43.3278028306491</v>
      </c>
    </row>
    <row r="1171" spans="1:6" ht="18" customHeight="1">
      <c r="A1171" s="83">
        <v>321</v>
      </c>
      <c r="B1171" s="76" t="s">
        <v>144</v>
      </c>
      <c r="C1171" s="4">
        <v>170000</v>
      </c>
      <c r="D1171" s="4">
        <v>170000</v>
      </c>
      <c r="E1171" s="14">
        <f>SUM(E1172:E1175)</f>
        <v>80853</v>
      </c>
      <c r="F1171" s="14">
        <f t="shared" si="116"/>
        <v>47.56058823529411</v>
      </c>
    </row>
    <row r="1172" spans="1:6" ht="15" customHeight="1">
      <c r="A1172" s="83">
        <v>3211</v>
      </c>
      <c r="B1172" s="76" t="s">
        <v>713</v>
      </c>
      <c r="C1172" s="4">
        <v>0</v>
      </c>
      <c r="D1172" s="4">
        <v>0</v>
      </c>
      <c r="E1172" s="14">
        <v>1050</v>
      </c>
      <c r="F1172" s="14" t="e">
        <f t="shared" si="116"/>
        <v>#DIV/0!</v>
      </c>
    </row>
    <row r="1173" spans="1:6" ht="15" customHeight="1">
      <c r="A1173" s="83">
        <v>3212</v>
      </c>
      <c r="B1173" s="76" t="s">
        <v>146</v>
      </c>
      <c r="C1173" s="4">
        <v>0</v>
      </c>
      <c r="D1173" s="4">
        <v>0</v>
      </c>
      <c r="E1173" s="14">
        <v>75178</v>
      </c>
      <c r="F1173" s="14" t="e">
        <f t="shared" si="116"/>
        <v>#DIV/0!</v>
      </c>
    </row>
    <row r="1174" spans="1:6" ht="15" customHeight="1">
      <c r="A1174" s="83">
        <v>3213</v>
      </c>
      <c r="B1174" s="76" t="s">
        <v>714</v>
      </c>
      <c r="C1174" s="4">
        <v>0</v>
      </c>
      <c r="D1174" s="4">
        <v>0</v>
      </c>
      <c r="E1174" s="14">
        <v>4625</v>
      </c>
      <c r="F1174" s="14" t="e">
        <f>E1174/D1174*100</f>
        <v>#DIV/0!</v>
      </c>
    </row>
    <row r="1175" spans="1:6" ht="15" customHeight="1">
      <c r="A1175" s="83">
        <v>3214</v>
      </c>
      <c r="B1175" s="76" t="s">
        <v>1385</v>
      </c>
      <c r="C1175" s="4">
        <v>0</v>
      </c>
      <c r="D1175" s="4">
        <v>0</v>
      </c>
      <c r="E1175" s="14">
        <v>0</v>
      </c>
      <c r="F1175" s="14" t="e">
        <f>E1175/D1175*100</f>
        <v>#DIV/0!</v>
      </c>
    </row>
    <row r="1176" spans="1:6" ht="18" customHeight="1">
      <c r="A1176" s="68">
        <v>322</v>
      </c>
      <c r="B1176" s="3" t="s">
        <v>19</v>
      </c>
      <c r="C1176" s="4">
        <v>537000</v>
      </c>
      <c r="D1176" s="4">
        <v>537000</v>
      </c>
      <c r="E1176" s="14">
        <f>SUM(E1177:E1181)</f>
        <v>259036.04</v>
      </c>
      <c r="F1176" s="14">
        <f t="shared" si="116"/>
        <v>48.23762383612663</v>
      </c>
    </row>
    <row r="1177" spans="1:6" ht="15" customHeight="1">
      <c r="A1177" s="68">
        <v>3221</v>
      </c>
      <c r="B1177" s="3" t="s">
        <v>278</v>
      </c>
      <c r="C1177" s="4">
        <v>0</v>
      </c>
      <c r="D1177" s="4">
        <v>0</v>
      </c>
      <c r="E1177" s="14">
        <v>79130.09</v>
      </c>
      <c r="F1177" s="14" t="e">
        <f t="shared" si="116"/>
        <v>#DIV/0!</v>
      </c>
    </row>
    <row r="1178" spans="1:6" ht="15" customHeight="1">
      <c r="A1178" s="68">
        <v>3222</v>
      </c>
      <c r="B1178" s="3" t="s">
        <v>715</v>
      </c>
      <c r="C1178" s="4">
        <v>0</v>
      </c>
      <c r="D1178" s="4">
        <v>0</v>
      </c>
      <c r="E1178" s="14">
        <v>144102.76</v>
      </c>
      <c r="F1178" s="14" t="e">
        <f>E1178/D1178*100</f>
        <v>#DIV/0!</v>
      </c>
    </row>
    <row r="1179" spans="1:6" ht="15" customHeight="1">
      <c r="A1179" s="68">
        <v>3223</v>
      </c>
      <c r="B1179" s="3" t="s">
        <v>141</v>
      </c>
      <c r="C1179" s="4">
        <v>0</v>
      </c>
      <c r="D1179" s="4">
        <v>0</v>
      </c>
      <c r="E1179" s="14">
        <v>28488.63</v>
      </c>
      <c r="F1179" s="14" t="e">
        <f t="shared" si="116"/>
        <v>#DIV/0!</v>
      </c>
    </row>
    <row r="1180" spans="1:6" ht="15" customHeight="1">
      <c r="A1180" s="68">
        <v>3224</v>
      </c>
      <c r="B1180" s="3" t="s">
        <v>281</v>
      </c>
      <c r="C1180" s="4">
        <v>0</v>
      </c>
      <c r="D1180" s="4">
        <v>0</v>
      </c>
      <c r="E1180" s="14">
        <v>7314.56</v>
      </c>
      <c r="F1180" s="14" t="e">
        <f>E1180/D1180*100</f>
        <v>#DIV/0!</v>
      </c>
    </row>
    <row r="1181" spans="1:6" ht="15" customHeight="1">
      <c r="A1181" s="68">
        <v>3227</v>
      </c>
      <c r="B1181" s="3" t="s">
        <v>716</v>
      </c>
      <c r="C1181" s="4">
        <v>0</v>
      </c>
      <c r="D1181" s="4">
        <v>0</v>
      </c>
      <c r="E1181" s="14">
        <v>0</v>
      </c>
      <c r="F1181" s="14" t="e">
        <f t="shared" si="116"/>
        <v>#DIV/0!</v>
      </c>
    </row>
    <row r="1182" spans="1:6" ht="18" customHeight="1">
      <c r="A1182" s="41" t="s">
        <v>135</v>
      </c>
      <c r="B1182" s="76" t="s">
        <v>0</v>
      </c>
      <c r="C1182" s="4">
        <v>220000</v>
      </c>
      <c r="D1182" s="4">
        <v>220000</v>
      </c>
      <c r="E1182" s="14">
        <f>SUM(E1183:E1190)</f>
        <v>70660.95</v>
      </c>
      <c r="F1182" s="14">
        <f aca="true" t="shared" si="122" ref="F1182:F1192">E1182/D1182*100</f>
        <v>32.118613636363634</v>
      </c>
    </row>
    <row r="1183" spans="1:6" ht="15" customHeight="1">
      <c r="A1183" s="41" t="s">
        <v>717</v>
      </c>
      <c r="B1183" s="76" t="s">
        <v>718</v>
      </c>
      <c r="C1183" s="4">
        <v>0</v>
      </c>
      <c r="D1183" s="4">
        <v>0</v>
      </c>
      <c r="E1183" s="14">
        <v>7034.05</v>
      </c>
      <c r="F1183" s="14" t="e">
        <f t="shared" si="122"/>
        <v>#DIV/0!</v>
      </c>
    </row>
    <row r="1184" spans="1:6" ht="15" customHeight="1">
      <c r="A1184" s="41" t="s">
        <v>136</v>
      </c>
      <c r="B1184" s="76" t="s">
        <v>719</v>
      </c>
      <c r="C1184" s="4">
        <v>0</v>
      </c>
      <c r="D1184" s="4">
        <v>0</v>
      </c>
      <c r="E1184" s="14">
        <v>7969</v>
      </c>
      <c r="F1184" s="14" t="e">
        <f t="shared" si="122"/>
        <v>#DIV/0!</v>
      </c>
    </row>
    <row r="1185" spans="1:6" ht="15" customHeight="1">
      <c r="A1185" s="41" t="s">
        <v>700</v>
      </c>
      <c r="B1185" s="76" t="s">
        <v>1</v>
      </c>
      <c r="C1185" s="4">
        <v>0</v>
      </c>
      <c r="D1185" s="4">
        <v>0</v>
      </c>
      <c r="E1185" s="14">
        <v>0</v>
      </c>
      <c r="F1185" s="14" t="e">
        <f t="shared" si="122"/>
        <v>#DIV/0!</v>
      </c>
    </row>
    <row r="1186" spans="1:6" ht="15" customHeight="1">
      <c r="A1186" s="41" t="s">
        <v>562</v>
      </c>
      <c r="B1186" s="76" t="s">
        <v>92</v>
      </c>
      <c r="C1186" s="4">
        <v>0</v>
      </c>
      <c r="D1186" s="4">
        <v>0</v>
      </c>
      <c r="E1186" s="14">
        <v>10959.48</v>
      </c>
      <c r="F1186" s="14" t="e">
        <f t="shared" si="122"/>
        <v>#DIV/0!</v>
      </c>
    </row>
    <row r="1187" spans="1:6" ht="15" customHeight="1">
      <c r="A1187" s="41" t="s">
        <v>96</v>
      </c>
      <c r="B1187" s="76" t="s">
        <v>720</v>
      </c>
      <c r="C1187" s="4">
        <v>0</v>
      </c>
      <c r="D1187" s="4">
        <v>0</v>
      </c>
      <c r="E1187" s="14">
        <v>3630</v>
      </c>
      <c r="F1187" s="14" t="e">
        <f>E1187/D1187*100</f>
        <v>#DIV/0!</v>
      </c>
    </row>
    <row r="1188" spans="1:6" ht="15" customHeight="1">
      <c r="A1188" s="41" t="s">
        <v>35</v>
      </c>
      <c r="B1188" s="76" t="s">
        <v>36</v>
      </c>
      <c r="C1188" s="4">
        <v>0</v>
      </c>
      <c r="D1188" s="4">
        <v>0</v>
      </c>
      <c r="E1188" s="14">
        <v>18229.48</v>
      </c>
      <c r="F1188" s="14" t="e">
        <f>E1188/D1188*100</f>
        <v>#DIV/0!</v>
      </c>
    </row>
    <row r="1189" spans="1:6" ht="15" customHeight="1">
      <c r="A1189" s="41" t="s">
        <v>679</v>
      </c>
      <c r="B1189" s="76" t="s">
        <v>721</v>
      </c>
      <c r="C1189" s="4">
        <v>0</v>
      </c>
      <c r="D1189" s="4">
        <v>0</v>
      </c>
      <c r="E1189" s="14">
        <v>11433.94</v>
      </c>
      <c r="F1189" s="14" t="e">
        <f>E1189/D1189*100</f>
        <v>#DIV/0!</v>
      </c>
    </row>
    <row r="1190" spans="1:6" ht="15" customHeight="1">
      <c r="A1190" s="41" t="s">
        <v>341</v>
      </c>
      <c r="B1190" s="76" t="s">
        <v>2</v>
      </c>
      <c r="C1190" s="4">
        <v>0</v>
      </c>
      <c r="D1190" s="4">
        <v>0</v>
      </c>
      <c r="E1190" s="14">
        <v>11405</v>
      </c>
      <c r="F1190" s="14" t="e">
        <f t="shared" si="122"/>
        <v>#DIV/0!</v>
      </c>
    </row>
    <row r="1191" spans="1:6" ht="18" customHeight="1">
      <c r="A1191" s="41" t="s">
        <v>303</v>
      </c>
      <c r="B1191" s="76" t="s">
        <v>722</v>
      </c>
      <c r="C1191" s="4">
        <f>C1192</f>
        <v>0</v>
      </c>
      <c r="D1191" s="4">
        <f>D1192</f>
        <v>0</v>
      </c>
      <c r="E1191" s="14">
        <f>E1192</f>
        <v>0</v>
      </c>
      <c r="F1191" s="14" t="e">
        <f t="shared" si="122"/>
        <v>#DIV/0!</v>
      </c>
    </row>
    <row r="1192" spans="1:6" ht="15" customHeight="1">
      <c r="A1192" s="41" t="s">
        <v>305</v>
      </c>
      <c r="B1192" s="76" t="s">
        <v>723</v>
      </c>
      <c r="C1192" s="4">
        <v>0</v>
      </c>
      <c r="D1192" s="4">
        <v>0</v>
      </c>
      <c r="E1192" s="14">
        <v>0</v>
      </c>
      <c r="F1192" s="14" t="e">
        <f t="shared" si="122"/>
        <v>#DIV/0!</v>
      </c>
    </row>
    <row r="1193" spans="1:6" ht="18" customHeight="1">
      <c r="A1193" s="41">
        <v>329</v>
      </c>
      <c r="B1193" s="76" t="s">
        <v>17</v>
      </c>
      <c r="C1193" s="4">
        <v>97500</v>
      </c>
      <c r="D1193" s="4">
        <v>97500</v>
      </c>
      <c r="E1193" s="14">
        <f>SUM(E1194:E1198)</f>
        <v>33343.35</v>
      </c>
      <c r="F1193" s="14">
        <f t="shared" si="116"/>
        <v>34.19830769230769</v>
      </c>
    </row>
    <row r="1194" spans="1:6" ht="15" customHeight="1">
      <c r="A1194" s="41">
        <v>3291</v>
      </c>
      <c r="B1194" s="76" t="s">
        <v>18</v>
      </c>
      <c r="C1194" s="4">
        <v>0</v>
      </c>
      <c r="D1194" s="4">
        <v>0</v>
      </c>
      <c r="E1194" s="14">
        <v>0</v>
      </c>
      <c r="F1194" s="14" t="e">
        <f>E1194/D1194*100</f>
        <v>#DIV/0!</v>
      </c>
    </row>
    <row r="1195" spans="1:6" ht="15" customHeight="1">
      <c r="A1195" s="41" t="s">
        <v>724</v>
      </c>
      <c r="B1195" s="76" t="s">
        <v>4</v>
      </c>
      <c r="C1195" s="4">
        <v>0</v>
      </c>
      <c r="D1195" s="4">
        <v>0</v>
      </c>
      <c r="E1195" s="14">
        <v>28040.85</v>
      </c>
      <c r="F1195" s="14" t="e">
        <f>E1195/D1195*100</f>
        <v>#DIV/0!</v>
      </c>
    </row>
    <row r="1196" spans="1:6" ht="15" customHeight="1">
      <c r="A1196" s="41" t="s">
        <v>725</v>
      </c>
      <c r="B1196" s="76" t="s">
        <v>726</v>
      </c>
      <c r="C1196" s="4">
        <v>0</v>
      </c>
      <c r="D1196" s="4">
        <v>0</v>
      </c>
      <c r="E1196" s="14">
        <v>0</v>
      </c>
      <c r="F1196" s="14" t="e">
        <f>E1196/D1196*100</f>
        <v>#DIV/0!</v>
      </c>
    </row>
    <row r="1197" spans="1:6" ht="15" customHeight="1">
      <c r="A1197" s="41" t="s">
        <v>334</v>
      </c>
      <c r="B1197" s="76" t="s">
        <v>338</v>
      </c>
      <c r="C1197" s="4">
        <v>0</v>
      </c>
      <c r="D1197" s="4">
        <v>0</v>
      </c>
      <c r="E1197" s="14">
        <v>5062.5</v>
      </c>
      <c r="F1197" s="14" t="e">
        <f>E1197/D1197*100</f>
        <v>#DIV/0!</v>
      </c>
    </row>
    <row r="1198" spans="1:6" ht="15" customHeight="1">
      <c r="A1198" s="83">
        <v>3299</v>
      </c>
      <c r="B1198" s="76" t="s">
        <v>727</v>
      </c>
      <c r="C1198" s="4">
        <v>0</v>
      </c>
      <c r="D1198" s="4">
        <v>0</v>
      </c>
      <c r="E1198" s="14">
        <v>240</v>
      </c>
      <c r="F1198" s="14" t="e">
        <f t="shared" si="116"/>
        <v>#DIV/0!</v>
      </c>
    </row>
    <row r="1199" spans="1:6" ht="21" customHeight="1">
      <c r="A1199" s="41" t="s">
        <v>728</v>
      </c>
      <c r="B1199" s="76" t="s">
        <v>59</v>
      </c>
      <c r="C1199" s="4">
        <f>C1200</f>
        <v>20000</v>
      </c>
      <c r="D1199" s="4">
        <f>D1200</f>
        <v>20000</v>
      </c>
      <c r="E1199" s="14">
        <f>E1200</f>
        <v>13447.2</v>
      </c>
      <c r="F1199" s="14">
        <f aca="true" t="shared" si="123" ref="F1199:F1205">E1199/D1199*100</f>
        <v>67.236</v>
      </c>
    </row>
    <row r="1200" spans="1:6" ht="18" customHeight="1">
      <c r="A1200" s="83">
        <v>343</v>
      </c>
      <c r="B1200" s="76" t="s">
        <v>60</v>
      </c>
      <c r="C1200" s="4">
        <v>20000</v>
      </c>
      <c r="D1200" s="4">
        <v>20000</v>
      </c>
      <c r="E1200" s="14">
        <f>SUM(E1201:E1201)</f>
        <v>13447.2</v>
      </c>
      <c r="F1200" s="14">
        <f t="shared" si="123"/>
        <v>67.236</v>
      </c>
    </row>
    <row r="1201" spans="1:6" ht="15" customHeight="1">
      <c r="A1201" s="83">
        <v>3431</v>
      </c>
      <c r="B1201" s="76" t="s">
        <v>729</v>
      </c>
      <c r="C1201" s="4">
        <v>0</v>
      </c>
      <c r="D1201" s="4">
        <v>0</v>
      </c>
      <c r="E1201" s="14">
        <v>13447.2</v>
      </c>
      <c r="F1201" s="14" t="e">
        <f t="shared" si="123"/>
        <v>#DIV/0!</v>
      </c>
    </row>
    <row r="1202" spans="1:6" ht="22.5" customHeight="1">
      <c r="A1202" s="68">
        <v>4</v>
      </c>
      <c r="B1202" s="3" t="s">
        <v>26</v>
      </c>
      <c r="C1202" s="4">
        <f>SUM(C1203)</f>
        <v>36100</v>
      </c>
      <c r="D1202" s="4">
        <f>SUM(D1203)</f>
        <v>36100</v>
      </c>
      <c r="E1202" s="14">
        <f>SUM(E1203)</f>
        <v>5037.5</v>
      </c>
      <c r="F1202" s="14">
        <f t="shared" si="123"/>
        <v>13.954293628808864</v>
      </c>
    </row>
    <row r="1203" spans="1:6" ht="21" customHeight="1">
      <c r="A1203" s="68">
        <v>42</v>
      </c>
      <c r="B1203" s="3" t="s">
        <v>9</v>
      </c>
      <c r="C1203" s="4">
        <f>C1204+C1209</f>
        <v>36100</v>
      </c>
      <c r="D1203" s="4">
        <f>D1204+D1209</f>
        <v>36100</v>
      </c>
      <c r="E1203" s="14">
        <f>E1204+E1209</f>
        <v>5037.5</v>
      </c>
      <c r="F1203" s="14">
        <f t="shared" si="123"/>
        <v>13.954293628808864</v>
      </c>
    </row>
    <row r="1204" spans="1:6" ht="18" customHeight="1">
      <c r="A1204" s="68">
        <v>422</v>
      </c>
      <c r="B1204" s="3" t="s">
        <v>10</v>
      </c>
      <c r="C1204" s="4">
        <v>31100</v>
      </c>
      <c r="D1204" s="4">
        <v>31100</v>
      </c>
      <c r="E1204" s="14">
        <f>SUM(E1205:E1208)</f>
        <v>5037.5</v>
      </c>
      <c r="F1204" s="14">
        <f t="shared" si="123"/>
        <v>16.19774919614148</v>
      </c>
    </row>
    <row r="1205" spans="1:6" ht="15" customHeight="1">
      <c r="A1205" s="68">
        <v>4221</v>
      </c>
      <c r="B1205" s="3" t="s">
        <v>730</v>
      </c>
      <c r="C1205" s="4">
        <v>0</v>
      </c>
      <c r="D1205" s="4">
        <v>0</v>
      </c>
      <c r="E1205" s="14">
        <v>0</v>
      </c>
      <c r="F1205" s="14" t="e">
        <f t="shared" si="123"/>
        <v>#DIV/0!</v>
      </c>
    </row>
    <row r="1206" spans="1:6" ht="15" customHeight="1">
      <c r="A1206" s="68">
        <v>4222</v>
      </c>
      <c r="B1206" s="3" t="s">
        <v>12</v>
      </c>
      <c r="C1206" s="4">
        <v>0</v>
      </c>
      <c r="D1206" s="4">
        <v>0</v>
      </c>
      <c r="E1206" s="14">
        <v>0</v>
      </c>
      <c r="F1206" s="14" t="e">
        <f>E1206/D1206*100</f>
        <v>#DIV/0!</v>
      </c>
    </row>
    <row r="1207" spans="1:6" ht="15" customHeight="1">
      <c r="A1207" s="68">
        <v>4223</v>
      </c>
      <c r="B1207" s="3" t="s">
        <v>13</v>
      </c>
      <c r="C1207" s="4">
        <v>0</v>
      </c>
      <c r="D1207" s="4">
        <v>0</v>
      </c>
      <c r="E1207" s="14">
        <v>0</v>
      </c>
      <c r="F1207" s="14" t="e">
        <f>E1207/D1207*100</f>
        <v>#DIV/0!</v>
      </c>
    </row>
    <row r="1208" spans="1:6" ht="15" customHeight="1">
      <c r="A1208" s="68">
        <v>4227</v>
      </c>
      <c r="B1208" s="3" t="s">
        <v>751</v>
      </c>
      <c r="C1208" s="4">
        <v>0</v>
      </c>
      <c r="D1208" s="4">
        <v>0</v>
      </c>
      <c r="E1208" s="14">
        <v>5037.5</v>
      </c>
      <c r="F1208" s="14" t="e">
        <f>E1208/D1208*100</f>
        <v>#DIV/0!</v>
      </c>
    </row>
    <row r="1209" spans="1:6" ht="18" customHeight="1">
      <c r="A1209" s="68">
        <v>426</v>
      </c>
      <c r="B1209" s="3" t="s">
        <v>731</v>
      </c>
      <c r="C1209" s="4">
        <v>5000</v>
      </c>
      <c r="D1209" s="4">
        <v>5000</v>
      </c>
      <c r="E1209" s="14">
        <f>E1210</f>
        <v>0</v>
      </c>
      <c r="F1209" s="14">
        <f>E1209/D1209*100</f>
        <v>0</v>
      </c>
    </row>
    <row r="1210" spans="1:6" ht="15" customHeight="1">
      <c r="A1210" s="68">
        <v>4262</v>
      </c>
      <c r="B1210" s="3" t="s">
        <v>15</v>
      </c>
      <c r="C1210" s="4">
        <v>0</v>
      </c>
      <c r="D1210" s="4">
        <v>0</v>
      </c>
      <c r="E1210" s="14">
        <v>0</v>
      </c>
      <c r="F1210" s="14" t="e">
        <f>E1210/D1210*100</f>
        <v>#DIV/0!</v>
      </c>
    </row>
    <row r="1211" spans="1:6" ht="25.5" customHeight="1">
      <c r="A1211" s="230" t="s">
        <v>1144</v>
      </c>
      <c r="B1211" s="231"/>
      <c r="C1211" s="5">
        <f>C1220</f>
        <v>0</v>
      </c>
      <c r="D1211" s="5">
        <f>D1220</f>
        <v>0</v>
      </c>
      <c r="E1211" s="136">
        <f>E1220</f>
        <v>0</v>
      </c>
      <c r="F1211" s="14" t="e">
        <f t="shared" si="116"/>
        <v>#DIV/0!</v>
      </c>
    </row>
    <row r="1212" spans="1:6" ht="25.5" customHeight="1">
      <c r="A1212" s="228" t="s">
        <v>1145</v>
      </c>
      <c r="B1212" s="229"/>
      <c r="C1212" s="64">
        <f>SUM(C1213:C1218)</f>
        <v>0</v>
      </c>
      <c r="D1212" s="64">
        <f>SUM(D1213:D1218)</f>
        <v>0</v>
      </c>
      <c r="E1212" s="134">
        <f>SUM(E1213:E1219)</f>
        <v>0</v>
      </c>
      <c r="F1212" s="14" t="e">
        <f t="shared" si="116"/>
        <v>#DIV/0!</v>
      </c>
    </row>
    <row r="1213" spans="1:6" ht="18" customHeight="1">
      <c r="A1213" s="224" t="s">
        <v>1045</v>
      </c>
      <c r="B1213" s="225"/>
      <c r="C1213" s="4">
        <v>0</v>
      </c>
      <c r="D1213" s="4">
        <v>0</v>
      </c>
      <c r="E1213" s="14">
        <v>0</v>
      </c>
      <c r="F1213" s="14" t="e">
        <f t="shared" si="116"/>
        <v>#DIV/0!</v>
      </c>
    </row>
    <row r="1214" spans="1:6" ht="18" customHeight="1">
      <c r="A1214" s="224" t="s">
        <v>1310</v>
      </c>
      <c r="B1214" s="225"/>
      <c r="C1214" s="4">
        <v>0</v>
      </c>
      <c r="D1214" s="4">
        <v>0</v>
      </c>
      <c r="E1214" s="14">
        <v>0</v>
      </c>
      <c r="F1214" s="14" t="e">
        <f t="shared" si="116"/>
        <v>#DIV/0!</v>
      </c>
    </row>
    <row r="1215" spans="1:6" ht="18" customHeight="1">
      <c r="A1215" s="224" t="s">
        <v>1311</v>
      </c>
      <c r="B1215" s="225"/>
      <c r="C1215" s="4">
        <v>0</v>
      </c>
      <c r="D1215" s="4">
        <v>0</v>
      </c>
      <c r="E1215" s="14">
        <v>0</v>
      </c>
      <c r="F1215" s="14" t="e">
        <f t="shared" si="116"/>
        <v>#DIV/0!</v>
      </c>
    </row>
    <row r="1216" spans="1:6" ht="18" customHeight="1">
      <c r="A1216" s="224" t="s">
        <v>1306</v>
      </c>
      <c r="B1216" s="225"/>
      <c r="C1216" s="4">
        <v>0</v>
      </c>
      <c r="D1216" s="4">
        <v>0</v>
      </c>
      <c r="E1216" s="14">
        <v>0</v>
      </c>
      <c r="F1216" s="14" t="e">
        <f t="shared" si="116"/>
        <v>#DIV/0!</v>
      </c>
    </row>
    <row r="1217" spans="1:6" ht="18" customHeight="1">
      <c r="A1217" s="224" t="s">
        <v>1312</v>
      </c>
      <c r="B1217" s="225"/>
      <c r="C1217" s="4">
        <v>0</v>
      </c>
      <c r="D1217" s="4">
        <v>0</v>
      </c>
      <c r="E1217" s="14">
        <v>0</v>
      </c>
      <c r="F1217" s="14" t="e">
        <f t="shared" si="116"/>
        <v>#DIV/0!</v>
      </c>
    </row>
    <row r="1218" spans="1:6" ht="18" customHeight="1">
      <c r="A1218" s="224" t="s">
        <v>1262</v>
      </c>
      <c r="B1218" s="225"/>
      <c r="C1218" s="4">
        <v>0</v>
      </c>
      <c r="D1218" s="4">
        <v>0</v>
      </c>
      <c r="E1218" s="14">
        <v>0</v>
      </c>
      <c r="F1218" s="14" t="e">
        <f t="shared" si="116"/>
        <v>#DIV/0!</v>
      </c>
    </row>
    <row r="1219" spans="1:6" ht="18" customHeight="1">
      <c r="A1219" s="224" t="s">
        <v>1332</v>
      </c>
      <c r="B1219" s="225"/>
      <c r="C1219" s="4">
        <v>0</v>
      </c>
      <c r="D1219" s="4">
        <v>0</v>
      </c>
      <c r="E1219" s="14">
        <v>0</v>
      </c>
      <c r="F1219" s="14" t="e">
        <f>E1219/D1219*100</f>
        <v>#DIV/0!</v>
      </c>
    </row>
    <row r="1220" spans="1:6" ht="21" customHeight="1">
      <c r="A1220" s="41" t="s">
        <v>567</v>
      </c>
      <c r="B1220" s="72" t="s">
        <v>75</v>
      </c>
      <c r="C1220" s="4">
        <f aca="true" t="shared" si="124" ref="C1220:E1221">C1221</f>
        <v>0</v>
      </c>
      <c r="D1220" s="4">
        <f t="shared" si="124"/>
        <v>0</v>
      </c>
      <c r="E1220" s="14">
        <f t="shared" si="124"/>
        <v>0</v>
      </c>
      <c r="F1220" s="14" t="e">
        <f t="shared" si="116"/>
        <v>#DIV/0!</v>
      </c>
    </row>
    <row r="1221" spans="1:6" ht="18" customHeight="1">
      <c r="A1221" s="41" t="s">
        <v>568</v>
      </c>
      <c r="B1221" s="3" t="s">
        <v>569</v>
      </c>
      <c r="C1221" s="4">
        <v>0</v>
      </c>
      <c r="D1221" s="4">
        <v>0</v>
      </c>
      <c r="E1221" s="14">
        <f t="shared" si="124"/>
        <v>0</v>
      </c>
      <c r="F1221" s="14" t="e">
        <f t="shared" si="116"/>
        <v>#DIV/0!</v>
      </c>
    </row>
    <row r="1222" spans="1:6" ht="15" customHeight="1">
      <c r="A1222" s="41" t="s">
        <v>570</v>
      </c>
      <c r="B1222" s="76" t="s">
        <v>754</v>
      </c>
      <c r="C1222" s="4">
        <v>0</v>
      </c>
      <c r="D1222" s="4">
        <v>0</v>
      </c>
      <c r="E1222" s="14">
        <v>0</v>
      </c>
      <c r="F1222" s="14" t="e">
        <f t="shared" si="116"/>
        <v>#DIV/0!</v>
      </c>
    </row>
    <row r="1223" spans="1:6" ht="25.5" customHeight="1">
      <c r="A1223" s="226" t="s">
        <v>1005</v>
      </c>
      <c r="B1223" s="227"/>
      <c r="C1223" s="5">
        <f>C1224</f>
        <v>0</v>
      </c>
      <c r="D1223" s="5">
        <f>D1224</f>
        <v>0</v>
      </c>
      <c r="E1223" s="136">
        <f>E1224</f>
        <v>0</v>
      </c>
      <c r="F1223" s="14" t="e">
        <f t="shared" si="116"/>
        <v>#DIV/0!</v>
      </c>
    </row>
    <row r="1224" spans="1:6" ht="18" customHeight="1">
      <c r="A1224" s="41" t="s">
        <v>135</v>
      </c>
      <c r="B1224" s="76" t="s">
        <v>0</v>
      </c>
      <c r="C1224" s="4">
        <f>SUM(C1225:C1226)</f>
        <v>0</v>
      </c>
      <c r="D1224" s="4">
        <f>SUM(D1225:D1226)</f>
        <v>0</v>
      </c>
      <c r="E1224" s="14">
        <f>SUM(E1225:E1226)</f>
        <v>0</v>
      </c>
      <c r="F1224" s="14" t="e">
        <f t="shared" si="116"/>
        <v>#DIV/0!</v>
      </c>
    </row>
    <row r="1225" spans="1:6" ht="15" customHeight="1">
      <c r="A1225" s="41" t="s">
        <v>35</v>
      </c>
      <c r="B1225" s="76" t="s">
        <v>1003</v>
      </c>
      <c r="C1225" s="4">
        <v>0</v>
      </c>
      <c r="D1225" s="4">
        <v>0</v>
      </c>
      <c r="E1225" s="14">
        <v>0</v>
      </c>
      <c r="F1225" s="14" t="e">
        <f t="shared" si="116"/>
        <v>#DIV/0!</v>
      </c>
    </row>
    <row r="1226" spans="1:6" ht="15" customHeight="1">
      <c r="A1226" s="41" t="s">
        <v>341</v>
      </c>
      <c r="B1226" s="76" t="s">
        <v>1004</v>
      </c>
      <c r="C1226" s="4">
        <v>0</v>
      </c>
      <c r="D1226" s="4">
        <v>0</v>
      </c>
      <c r="E1226" s="14">
        <v>0</v>
      </c>
      <c r="F1226" s="14" t="e">
        <f t="shared" si="116"/>
        <v>#DIV/0!</v>
      </c>
    </row>
    <row r="1227" spans="1:6" ht="36" customHeight="1">
      <c r="A1227" s="260" t="s">
        <v>606</v>
      </c>
      <c r="B1227" s="261"/>
      <c r="C1227" s="104">
        <f>C1232</f>
        <v>1035050</v>
      </c>
      <c r="D1227" s="104">
        <f>D1232</f>
        <v>1035050</v>
      </c>
      <c r="E1227" s="138">
        <f>E1232</f>
        <v>385002.55</v>
      </c>
      <c r="F1227" s="61">
        <f t="shared" si="116"/>
        <v>37.19651707646974</v>
      </c>
    </row>
    <row r="1228" spans="1:6" ht="18" customHeight="1">
      <c r="A1228" s="224" t="s">
        <v>896</v>
      </c>
      <c r="B1228" s="225"/>
      <c r="C1228" s="4">
        <v>602050</v>
      </c>
      <c r="D1228" s="4">
        <f>602050</f>
        <v>602050</v>
      </c>
      <c r="E1228" s="14">
        <f>E1235+E1300+E1280</f>
        <v>283605.13</v>
      </c>
      <c r="F1228" s="14">
        <f t="shared" si="116"/>
        <v>47.10657420480027</v>
      </c>
    </row>
    <row r="1229" spans="1:6" ht="18" customHeight="1">
      <c r="A1229" s="224" t="s">
        <v>1316</v>
      </c>
      <c r="B1229" s="225"/>
      <c r="C1229" s="4">
        <v>12750</v>
      </c>
      <c r="D1229" s="4">
        <v>12750</v>
      </c>
      <c r="E1229" s="14">
        <f>E1236+E1281+E1301</f>
        <v>7092.02</v>
      </c>
      <c r="F1229" s="14">
        <f t="shared" si="116"/>
        <v>55.62368627450981</v>
      </c>
    </row>
    <row r="1230" spans="1:6" ht="18" customHeight="1">
      <c r="A1230" s="224" t="s">
        <v>1317</v>
      </c>
      <c r="B1230" s="225"/>
      <c r="C1230" s="4">
        <v>60000</v>
      </c>
      <c r="D1230" s="4">
        <v>60000</v>
      </c>
      <c r="E1230" s="14">
        <f>E1237+E1282+E1302</f>
        <v>30502.15</v>
      </c>
      <c r="F1230" s="14">
        <f t="shared" si="116"/>
        <v>50.83691666666667</v>
      </c>
    </row>
    <row r="1231" spans="1:10" ht="18" customHeight="1">
      <c r="A1231" s="224" t="s">
        <v>1318</v>
      </c>
      <c r="B1231" s="225"/>
      <c r="C1231" s="4">
        <v>434000</v>
      </c>
      <c r="D1231" s="4">
        <v>434000</v>
      </c>
      <c r="E1231" s="14">
        <f>E1238+E1283+E1303</f>
        <v>63803.25</v>
      </c>
      <c r="F1231" s="14">
        <f t="shared" si="116"/>
        <v>14.701209677419355</v>
      </c>
      <c r="H1231" s="141"/>
      <c r="I1231" s="141"/>
      <c r="J1231" s="149"/>
    </row>
    <row r="1232" spans="1:6" ht="30" customHeight="1">
      <c r="A1232" s="232" t="s">
        <v>572</v>
      </c>
      <c r="B1232" s="233"/>
      <c r="C1232" s="63">
        <f>C1233+C1278+C1298</f>
        <v>1035050</v>
      </c>
      <c r="D1232" s="63">
        <f>D1233+D1278+D1298</f>
        <v>1035050</v>
      </c>
      <c r="E1232" s="133">
        <f>E1233+E1278+E1298</f>
        <v>385002.55</v>
      </c>
      <c r="F1232" s="14">
        <f t="shared" si="116"/>
        <v>37.19651707646974</v>
      </c>
    </row>
    <row r="1233" spans="1:6" ht="25.5" customHeight="1">
      <c r="A1233" s="230" t="s">
        <v>646</v>
      </c>
      <c r="B1233" s="231"/>
      <c r="C1233" s="5">
        <f>C1239+C1247+C1271+C1275</f>
        <v>585050</v>
      </c>
      <c r="D1233" s="5">
        <f>D1239+D1247+D1271+D1275</f>
        <v>585050</v>
      </c>
      <c r="E1233" s="136">
        <f>E1239+E1247+E1271+E1275</f>
        <v>327340.82</v>
      </c>
      <c r="F1233" s="14">
        <f t="shared" si="116"/>
        <v>55.95091359712845</v>
      </c>
    </row>
    <row r="1234" spans="1:6" ht="25.5" customHeight="1">
      <c r="A1234" s="228" t="s">
        <v>1146</v>
      </c>
      <c r="B1234" s="229"/>
      <c r="C1234" s="64">
        <f>SUM(C1235:C1238)</f>
        <v>585050</v>
      </c>
      <c r="D1234" s="64">
        <f>SUM(D1235:D1238)</f>
        <v>585050</v>
      </c>
      <c r="E1234" s="134">
        <f>SUM(E1235:E1238)</f>
        <v>327340.82</v>
      </c>
      <c r="F1234" s="14">
        <f>E1234/D1234*100</f>
        <v>55.95091359712845</v>
      </c>
    </row>
    <row r="1235" spans="1:6" ht="18" customHeight="1">
      <c r="A1235" s="224" t="s">
        <v>1045</v>
      </c>
      <c r="B1235" s="225"/>
      <c r="C1235" s="4">
        <v>539450</v>
      </c>
      <c r="D1235" s="4">
        <v>539450</v>
      </c>
      <c r="E1235" s="14">
        <v>256445.55</v>
      </c>
      <c r="F1235" s="14">
        <f>E1235/D1235*100</f>
        <v>47.53833534155158</v>
      </c>
    </row>
    <row r="1236" spans="1:6" ht="18" customHeight="1">
      <c r="A1236" s="224" t="s">
        <v>1319</v>
      </c>
      <c r="B1236" s="225"/>
      <c r="C1236" s="4">
        <v>14250</v>
      </c>
      <c r="D1236" s="4">
        <v>14250</v>
      </c>
      <c r="E1236" s="14">
        <v>7092.02</v>
      </c>
      <c r="F1236" s="14">
        <f>E1236/D1236*100</f>
        <v>49.76856140350878</v>
      </c>
    </row>
    <row r="1237" spans="1:6" ht="18" customHeight="1">
      <c r="A1237" s="224" t="s">
        <v>1320</v>
      </c>
      <c r="B1237" s="225"/>
      <c r="C1237" s="4">
        <v>0</v>
      </c>
      <c r="D1237" s="4">
        <v>0</v>
      </c>
      <c r="E1237" s="14">
        <v>0</v>
      </c>
      <c r="F1237" s="14" t="e">
        <f>E1237/D1237*100</f>
        <v>#DIV/0!</v>
      </c>
    </row>
    <row r="1238" spans="1:10" ht="18" customHeight="1">
      <c r="A1238" s="224" t="s">
        <v>1321</v>
      </c>
      <c r="B1238" s="225"/>
      <c r="C1238" s="4">
        <v>31350</v>
      </c>
      <c r="D1238" s="4">
        <v>31350</v>
      </c>
      <c r="E1238" s="14">
        <v>63803.25</v>
      </c>
      <c r="F1238" s="14">
        <f>E1238/D1238*100</f>
        <v>203.51913875598083</v>
      </c>
      <c r="H1238" s="141"/>
      <c r="I1238" s="141"/>
      <c r="J1238" s="149"/>
    </row>
    <row r="1239" spans="1:6" ht="21" customHeight="1">
      <c r="A1239" s="68">
        <v>31</v>
      </c>
      <c r="B1239" s="3" t="s">
        <v>124</v>
      </c>
      <c r="C1239" s="4">
        <f>C1240+C1242+C1244</f>
        <v>417000</v>
      </c>
      <c r="D1239" s="4">
        <f>D1240+D1242+D1244</f>
        <v>417000</v>
      </c>
      <c r="E1239" s="14">
        <f>E1240+E1242+E1244</f>
        <v>203677.2</v>
      </c>
      <c r="F1239" s="14">
        <f t="shared" si="116"/>
        <v>48.843453237410074</v>
      </c>
    </row>
    <row r="1240" spans="1:6" ht="18" customHeight="1">
      <c r="A1240" s="68">
        <v>311</v>
      </c>
      <c r="B1240" s="3" t="s">
        <v>327</v>
      </c>
      <c r="C1240" s="4">
        <v>350000</v>
      </c>
      <c r="D1240" s="4">
        <v>350000</v>
      </c>
      <c r="E1240" s="14">
        <f>SUM(E1241)</f>
        <v>174830.23</v>
      </c>
      <c r="F1240" s="14">
        <f t="shared" si="116"/>
        <v>49.95149428571429</v>
      </c>
    </row>
    <row r="1241" spans="1:6" ht="15" customHeight="1">
      <c r="A1241" s="68">
        <v>3111</v>
      </c>
      <c r="B1241" s="3" t="s">
        <v>125</v>
      </c>
      <c r="C1241" s="4">
        <v>0</v>
      </c>
      <c r="D1241" s="4">
        <v>0</v>
      </c>
      <c r="E1241" s="14">
        <v>174830.23</v>
      </c>
      <c r="F1241" s="14" t="e">
        <f t="shared" si="116"/>
        <v>#DIV/0!</v>
      </c>
    </row>
    <row r="1242" spans="1:6" ht="18" customHeight="1">
      <c r="A1242" s="68">
        <v>312</v>
      </c>
      <c r="B1242" s="3" t="s">
        <v>126</v>
      </c>
      <c r="C1242" s="4">
        <v>9000</v>
      </c>
      <c r="D1242" s="4">
        <v>9000</v>
      </c>
      <c r="E1242" s="14">
        <f>SUM(E1243)</f>
        <v>0</v>
      </c>
      <c r="F1242" s="14">
        <f t="shared" si="116"/>
        <v>0</v>
      </c>
    </row>
    <row r="1243" spans="1:6" ht="15" customHeight="1">
      <c r="A1243" s="68">
        <v>3121</v>
      </c>
      <c r="B1243" s="3" t="s">
        <v>127</v>
      </c>
      <c r="C1243" s="4">
        <v>0</v>
      </c>
      <c r="D1243" s="4">
        <v>0</v>
      </c>
      <c r="E1243" s="14">
        <v>0</v>
      </c>
      <c r="F1243" s="14" t="e">
        <f t="shared" si="116"/>
        <v>#DIV/0!</v>
      </c>
    </row>
    <row r="1244" spans="1:6" ht="18" customHeight="1">
      <c r="A1244" s="68">
        <v>313</v>
      </c>
      <c r="B1244" s="3" t="s">
        <v>128</v>
      </c>
      <c r="C1244" s="4">
        <v>58000</v>
      </c>
      <c r="D1244" s="4">
        <v>58000</v>
      </c>
      <c r="E1244" s="14">
        <f>SUM(E1245:E1246)</f>
        <v>28846.97</v>
      </c>
      <c r="F1244" s="14">
        <f>E1244/D1244*100</f>
        <v>49.736155172413795</v>
      </c>
    </row>
    <row r="1245" spans="1:6" ht="15" customHeight="1">
      <c r="A1245" s="68">
        <v>3132</v>
      </c>
      <c r="B1245" s="72" t="s">
        <v>344</v>
      </c>
      <c r="C1245" s="4">
        <v>0</v>
      </c>
      <c r="D1245" s="4">
        <v>0</v>
      </c>
      <c r="E1245" s="14">
        <v>28846.97</v>
      </c>
      <c r="F1245" s="14" t="e">
        <f t="shared" si="116"/>
        <v>#DIV/0!</v>
      </c>
    </row>
    <row r="1246" spans="1:6" ht="15" customHeight="1">
      <c r="A1246" s="68">
        <v>3133</v>
      </c>
      <c r="B1246" s="72" t="s">
        <v>345</v>
      </c>
      <c r="C1246" s="4">
        <v>0</v>
      </c>
      <c r="D1246" s="4">
        <v>0</v>
      </c>
      <c r="E1246" s="14">
        <v>0</v>
      </c>
      <c r="F1246" s="14" t="e">
        <f t="shared" si="116"/>
        <v>#DIV/0!</v>
      </c>
    </row>
    <row r="1247" spans="1:6" ht="21" customHeight="1">
      <c r="A1247" s="68">
        <v>32</v>
      </c>
      <c r="B1247" s="3" t="s">
        <v>274</v>
      </c>
      <c r="C1247" s="4">
        <f>C1248+C1252+C1256+C1265</f>
        <v>163750</v>
      </c>
      <c r="D1247" s="4">
        <f>D1248+D1252+D1256+D1265</f>
        <v>163750</v>
      </c>
      <c r="E1247" s="14">
        <f>E1248+E1252+E1256+E1265</f>
        <v>122045.82</v>
      </c>
      <c r="F1247" s="14">
        <f>E1247/D1247*100</f>
        <v>74.53179847328245</v>
      </c>
    </row>
    <row r="1248" spans="1:6" ht="18" customHeight="1">
      <c r="A1248" s="83">
        <v>321</v>
      </c>
      <c r="B1248" s="76" t="s">
        <v>144</v>
      </c>
      <c r="C1248" s="4">
        <v>13400</v>
      </c>
      <c r="D1248" s="4">
        <v>13400</v>
      </c>
      <c r="E1248" s="14">
        <f>SUM(E1249:E1251)</f>
        <v>8446</v>
      </c>
      <c r="F1248" s="14">
        <f t="shared" si="116"/>
        <v>63.02985074626866</v>
      </c>
    </row>
    <row r="1249" spans="1:6" ht="15" customHeight="1">
      <c r="A1249" s="83">
        <v>3211</v>
      </c>
      <c r="B1249" s="76" t="s">
        <v>713</v>
      </c>
      <c r="C1249" s="4">
        <v>0</v>
      </c>
      <c r="D1249" s="4">
        <v>0</v>
      </c>
      <c r="E1249" s="14">
        <v>1676</v>
      </c>
      <c r="F1249" s="14" t="e">
        <f>E1249/D1249*100</f>
        <v>#DIV/0!</v>
      </c>
    </row>
    <row r="1250" spans="1:6" ht="15" customHeight="1">
      <c r="A1250" s="83">
        <v>3212</v>
      </c>
      <c r="B1250" s="76" t="s">
        <v>146</v>
      </c>
      <c r="C1250" s="4">
        <v>0</v>
      </c>
      <c r="D1250" s="4">
        <v>0</v>
      </c>
      <c r="E1250" s="14">
        <v>5220</v>
      </c>
      <c r="F1250" s="14" t="e">
        <f t="shared" si="116"/>
        <v>#DIV/0!</v>
      </c>
    </row>
    <row r="1251" spans="1:6" ht="15" customHeight="1">
      <c r="A1251" s="83">
        <v>3213</v>
      </c>
      <c r="B1251" s="76" t="s">
        <v>714</v>
      </c>
      <c r="C1251" s="4">
        <v>0</v>
      </c>
      <c r="D1251" s="4">
        <v>0</v>
      </c>
      <c r="E1251" s="14">
        <v>1550</v>
      </c>
      <c r="F1251" s="14" t="e">
        <f>E1251/D1251*100</f>
        <v>#DIV/0!</v>
      </c>
    </row>
    <row r="1252" spans="1:6" ht="17.25" customHeight="1">
      <c r="A1252" s="68">
        <v>322</v>
      </c>
      <c r="B1252" s="3" t="s">
        <v>19</v>
      </c>
      <c r="C1252" s="4">
        <v>15000</v>
      </c>
      <c r="D1252" s="4">
        <v>15000</v>
      </c>
      <c r="E1252" s="14">
        <f>SUM(E1253:E1255)</f>
        <v>4564.59</v>
      </c>
      <c r="F1252" s="14">
        <f t="shared" si="116"/>
        <v>30.430600000000002</v>
      </c>
    </row>
    <row r="1253" spans="1:6" ht="15" customHeight="1">
      <c r="A1253" s="68">
        <v>3221</v>
      </c>
      <c r="B1253" s="3" t="s">
        <v>20</v>
      </c>
      <c r="C1253" s="4">
        <v>0</v>
      </c>
      <c r="D1253" s="4">
        <v>0</v>
      </c>
      <c r="E1253" s="14">
        <v>4461.16</v>
      </c>
      <c r="F1253" s="14" t="e">
        <f t="shared" si="116"/>
        <v>#DIV/0!</v>
      </c>
    </row>
    <row r="1254" spans="1:6" ht="15" customHeight="1">
      <c r="A1254" s="68">
        <v>3224</v>
      </c>
      <c r="B1254" s="3" t="s">
        <v>21</v>
      </c>
      <c r="C1254" s="4">
        <v>0</v>
      </c>
      <c r="D1254" s="4">
        <v>0</v>
      </c>
      <c r="E1254" s="14">
        <v>103.43</v>
      </c>
      <c r="F1254" s="14" t="e">
        <f t="shared" si="116"/>
        <v>#DIV/0!</v>
      </c>
    </row>
    <row r="1255" spans="1:6" ht="15" customHeight="1">
      <c r="A1255" s="68">
        <v>3225</v>
      </c>
      <c r="B1255" s="3" t="s">
        <v>22</v>
      </c>
      <c r="C1255" s="4">
        <v>0</v>
      </c>
      <c r="D1255" s="4">
        <v>0</v>
      </c>
      <c r="E1255" s="14">
        <v>0</v>
      </c>
      <c r="F1255" s="14" t="e">
        <f t="shared" si="116"/>
        <v>#DIV/0!</v>
      </c>
    </row>
    <row r="1256" spans="1:6" ht="18" customHeight="1">
      <c r="A1256" s="68">
        <v>323</v>
      </c>
      <c r="B1256" s="3" t="s">
        <v>0</v>
      </c>
      <c r="C1256" s="4">
        <v>114400</v>
      </c>
      <c r="D1256" s="4">
        <v>114400</v>
      </c>
      <c r="E1256" s="14">
        <f>SUM(E1257:E1264)</f>
        <v>104220.15000000001</v>
      </c>
      <c r="F1256" s="14">
        <f t="shared" si="116"/>
        <v>91.10152972027973</v>
      </c>
    </row>
    <row r="1257" spans="1:6" ht="15" customHeight="1">
      <c r="A1257" s="68">
        <v>3231</v>
      </c>
      <c r="B1257" s="3" t="s">
        <v>23</v>
      </c>
      <c r="C1257" s="4">
        <v>0</v>
      </c>
      <c r="D1257" s="4">
        <v>0</v>
      </c>
      <c r="E1257" s="14">
        <v>3187.62</v>
      </c>
      <c r="F1257" s="14" t="e">
        <f t="shared" si="116"/>
        <v>#DIV/0!</v>
      </c>
    </row>
    <row r="1258" spans="1:6" ht="15" customHeight="1">
      <c r="A1258" s="68">
        <v>3232</v>
      </c>
      <c r="B1258" s="3" t="s">
        <v>73</v>
      </c>
      <c r="C1258" s="4">
        <v>0</v>
      </c>
      <c r="D1258" s="4">
        <v>0</v>
      </c>
      <c r="E1258" s="14">
        <v>5723.49</v>
      </c>
      <c r="F1258" s="14" t="e">
        <f t="shared" si="116"/>
        <v>#DIV/0!</v>
      </c>
    </row>
    <row r="1259" spans="1:6" ht="15" customHeight="1">
      <c r="A1259" s="68">
        <v>3233</v>
      </c>
      <c r="B1259" s="3" t="s">
        <v>101</v>
      </c>
      <c r="C1259" s="4">
        <v>0</v>
      </c>
      <c r="D1259" s="4">
        <v>0</v>
      </c>
      <c r="E1259" s="14">
        <v>350</v>
      </c>
      <c r="F1259" s="14" t="e">
        <f t="shared" si="116"/>
        <v>#DIV/0!</v>
      </c>
    </row>
    <row r="1260" spans="1:6" ht="15" customHeight="1">
      <c r="A1260" s="41" t="s">
        <v>562</v>
      </c>
      <c r="B1260" s="76" t="s">
        <v>92</v>
      </c>
      <c r="C1260" s="4">
        <v>0</v>
      </c>
      <c r="D1260" s="4">
        <v>0</v>
      </c>
      <c r="E1260" s="14">
        <v>372.46</v>
      </c>
      <c r="F1260" s="14" t="e">
        <f t="shared" si="116"/>
        <v>#DIV/0!</v>
      </c>
    </row>
    <row r="1261" spans="1:6" ht="15" customHeight="1">
      <c r="A1261" s="68">
        <v>3235</v>
      </c>
      <c r="B1261" s="3" t="s">
        <v>602</v>
      </c>
      <c r="C1261" s="4">
        <v>0</v>
      </c>
      <c r="D1261" s="4">
        <v>0</v>
      </c>
      <c r="E1261" s="14">
        <v>186</v>
      </c>
      <c r="F1261" s="14" t="e">
        <f>E1261/D1261*100</f>
        <v>#DIV/0!</v>
      </c>
    </row>
    <row r="1262" spans="1:6" ht="15" customHeight="1">
      <c r="A1262" s="68">
        <v>3237</v>
      </c>
      <c r="B1262" s="3" t="s">
        <v>24</v>
      </c>
      <c r="C1262" s="4">
        <v>0</v>
      </c>
      <c r="D1262" s="4">
        <v>0</v>
      </c>
      <c r="E1262" s="14">
        <v>73818.65</v>
      </c>
      <c r="F1262" s="14" t="e">
        <f t="shared" si="116"/>
        <v>#DIV/0!</v>
      </c>
    </row>
    <row r="1263" spans="1:6" ht="15" customHeight="1">
      <c r="A1263" s="68">
        <v>3238</v>
      </c>
      <c r="B1263" s="3" t="s">
        <v>574</v>
      </c>
      <c r="C1263" s="4">
        <v>0</v>
      </c>
      <c r="D1263" s="4">
        <v>0</v>
      </c>
      <c r="E1263" s="14">
        <v>5593.91</v>
      </c>
      <c r="F1263" s="14" t="e">
        <f t="shared" si="116"/>
        <v>#DIV/0!</v>
      </c>
    </row>
    <row r="1264" spans="1:6" ht="15" customHeight="1">
      <c r="A1264" s="68">
        <v>3239</v>
      </c>
      <c r="B1264" s="3" t="s">
        <v>155</v>
      </c>
      <c r="C1264" s="4">
        <v>0</v>
      </c>
      <c r="D1264" s="4">
        <v>0</v>
      </c>
      <c r="E1264" s="14">
        <v>14988.02</v>
      </c>
      <c r="F1264" s="14" t="e">
        <f t="shared" si="116"/>
        <v>#DIV/0!</v>
      </c>
    </row>
    <row r="1265" spans="1:6" ht="18" customHeight="1">
      <c r="A1265" s="68">
        <v>329</v>
      </c>
      <c r="B1265" s="3" t="s">
        <v>25</v>
      </c>
      <c r="C1265" s="4">
        <v>20950</v>
      </c>
      <c r="D1265" s="4">
        <v>20950</v>
      </c>
      <c r="E1265" s="14">
        <f>SUM(E1266:E1270)</f>
        <v>4815.08</v>
      </c>
      <c r="F1265" s="14">
        <f t="shared" si="116"/>
        <v>22.983675417661097</v>
      </c>
    </row>
    <row r="1266" spans="1:6" ht="15" customHeight="1">
      <c r="A1266" s="68">
        <v>3292</v>
      </c>
      <c r="B1266" s="3" t="s">
        <v>4</v>
      </c>
      <c r="C1266" s="4">
        <v>0</v>
      </c>
      <c r="D1266" s="4">
        <v>0</v>
      </c>
      <c r="E1266" s="14">
        <v>4615.86</v>
      </c>
      <c r="F1266" s="14" t="e">
        <f t="shared" si="116"/>
        <v>#DIV/0!</v>
      </c>
    </row>
    <row r="1267" spans="1:6" ht="15" customHeight="1">
      <c r="A1267" s="68">
        <v>3293</v>
      </c>
      <c r="B1267" s="3" t="s">
        <v>726</v>
      </c>
      <c r="C1267" s="4">
        <v>0</v>
      </c>
      <c r="D1267" s="4">
        <v>0</v>
      </c>
      <c r="E1267" s="14">
        <v>199.22</v>
      </c>
      <c r="F1267" s="14" t="e">
        <f>E1267/D1267*100</f>
        <v>#DIV/0!</v>
      </c>
    </row>
    <row r="1268" spans="1:6" ht="15" customHeight="1">
      <c r="A1268" s="68">
        <v>3294</v>
      </c>
      <c r="B1268" s="3" t="s">
        <v>733</v>
      </c>
      <c r="C1268" s="4">
        <v>0</v>
      </c>
      <c r="D1268" s="4">
        <v>0</v>
      </c>
      <c r="E1268" s="14">
        <v>0</v>
      </c>
      <c r="F1268" s="14" t="e">
        <f>E1268/D1268*100</f>
        <v>#DIV/0!</v>
      </c>
    </row>
    <row r="1269" spans="1:6" ht="15" customHeight="1">
      <c r="A1269" s="68">
        <v>3295</v>
      </c>
      <c r="B1269" s="3" t="s">
        <v>338</v>
      </c>
      <c r="C1269" s="4">
        <v>0</v>
      </c>
      <c r="D1269" s="4">
        <v>0</v>
      </c>
      <c r="E1269" s="14">
        <v>0</v>
      </c>
      <c r="F1269" s="14" t="e">
        <f>E1269/D1269*100</f>
        <v>#DIV/0!</v>
      </c>
    </row>
    <row r="1270" spans="1:6" ht="15" customHeight="1">
      <c r="A1270" s="68">
        <v>3299</v>
      </c>
      <c r="B1270" s="3" t="s">
        <v>734</v>
      </c>
      <c r="C1270" s="4">
        <v>0</v>
      </c>
      <c r="D1270" s="4">
        <v>0</v>
      </c>
      <c r="E1270" s="14">
        <v>0</v>
      </c>
      <c r="F1270" s="14" t="e">
        <f aca="true" t="shared" si="125" ref="F1270:F1277">E1270/D1270*100</f>
        <v>#DIV/0!</v>
      </c>
    </row>
    <row r="1271" spans="1:6" ht="21" customHeight="1">
      <c r="A1271" s="41" t="s">
        <v>728</v>
      </c>
      <c r="B1271" s="76" t="s">
        <v>59</v>
      </c>
      <c r="C1271" s="4">
        <f>C1272</f>
        <v>4300</v>
      </c>
      <c r="D1271" s="4">
        <f>D1272</f>
        <v>4300</v>
      </c>
      <c r="E1271" s="14">
        <f>E1272</f>
        <v>1617.8</v>
      </c>
      <c r="F1271" s="14">
        <f t="shared" si="125"/>
        <v>37.623255813953485</v>
      </c>
    </row>
    <row r="1272" spans="1:6" ht="18" customHeight="1">
      <c r="A1272" s="83">
        <v>343</v>
      </c>
      <c r="B1272" s="76" t="s">
        <v>60</v>
      </c>
      <c r="C1272" s="4">
        <v>4300</v>
      </c>
      <c r="D1272" s="4">
        <v>4300</v>
      </c>
      <c r="E1272" s="14">
        <f>SUM(E1273:E1274)</f>
        <v>1617.8</v>
      </c>
      <c r="F1272" s="14">
        <f t="shared" si="125"/>
        <v>37.623255813953485</v>
      </c>
    </row>
    <row r="1273" spans="1:6" ht="15" customHeight="1">
      <c r="A1273" s="83">
        <v>3431</v>
      </c>
      <c r="B1273" s="76" t="s">
        <v>729</v>
      </c>
      <c r="C1273" s="4">
        <v>0</v>
      </c>
      <c r="D1273" s="4">
        <v>0</v>
      </c>
      <c r="E1273" s="14">
        <v>1617.8</v>
      </c>
      <c r="F1273" s="14" t="e">
        <f t="shared" si="125"/>
        <v>#DIV/0!</v>
      </c>
    </row>
    <row r="1274" spans="1:6" ht="15" customHeight="1">
      <c r="A1274" s="83">
        <v>3434</v>
      </c>
      <c r="B1274" s="76" t="s">
        <v>1018</v>
      </c>
      <c r="C1274" s="4">
        <v>0</v>
      </c>
      <c r="D1274" s="4">
        <v>0</v>
      </c>
      <c r="E1274" s="14">
        <v>0</v>
      </c>
      <c r="F1274" s="14" t="e">
        <f>E1274/D1274*100</f>
        <v>#DIV/0!</v>
      </c>
    </row>
    <row r="1275" spans="1:6" ht="21" customHeight="1">
      <c r="A1275" s="41">
        <v>38</v>
      </c>
      <c r="B1275" s="72" t="s">
        <v>560</v>
      </c>
      <c r="C1275" s="4">
        <f aca="true" t="shared" si="126" ref="C1275:E1276">C1276</f>
        <v>0</v>
      </c>
      <c r="D1275" s="4">
        <f t="shared" si="126"/>
        <v>0</v>
      </c>
      <c r="E1275" s="14">
        <f t="shared" si="126"/>
        <v>0</v>
      </c>
      <c r="F1275" s="14" t="e">
        <f t="shared" si="125"/>
        <v>#DIV/0!</v>
      </c>
    </row>
    <row r="1276" spans="1:6" ht="18" customHeight="1">
      <c r="A1276" s="41">
        <v>381</v>
      </c>
      <c r="B1276" s="76" t="s">
        <v>67</v>
      </c>
      <c r="C1276" s="4">
        <v>0</v>
      </c>
      <c r="D1276" s="4">
        <v>0</v>
      </c>
      <c r="E1276" s="14">
        <f t="shared" si="126"/>
        <v>0</v>
      </c>
      <c r="F1276" s="14" t="e">
        <f t="shared" si="125"/>
        <v>#DIV/0!</v>
      </c>
    </row>
    <row r="1277" spans="1:6" ht="15" customHeight="1">
      <c r="A1277" s="41">
        <v>3811</v>
      </c>
      <c r="B1277" s="76" t="s">
        <v>735</v>
      </c>
      <c r="C1277" s="4">
        <v>0</v>
      </c>
      <c r="D1277" s="4">
        <v>0</v>
      </c>
      <c r="E1277" s="14">
        <v>0</v>
      </c>
      <c r="F1277" s="14" t="e">
        <f t="shared" si="125"/>
        <v>#DIV/0!</v>
      </c>
    </row>
    <row r="1278" spans="1:6" ht="25.5" customHeight="1">
      <c r="A1278" s="226" t="s">
        <v>573</v>
      </c>
      <c r="B1278" s="227"/>
      <c r="C1278" s="5">
        <f>C1284+C1295</f>
        <v>150000</v>
      </c>
      <c r="D1278" s="5">
        <f>D1284+D1295</f>
        <v>150000</v>
      </c>
      <c r="E1278" s="136">
        <f>E1284+E1295</f>
        <v>57661.73</v>
      </c>
      <c r="F1278" s="14">
        <f aca="true" t="shared" si="127" ref="F1278:F1297">E1278/D1278*100</f>
        <v>38.44115333333333</v>
      </c>
    </row>
    <row r="1279" spans="1:6" ht="25.5" customHeight="1">
      <c r="A1279" s="228" t="s">
        <v>1147</v>
      </c>
      <c r="B1279" s="229"/>
      <c r="C1279" s="64">
        <f>SUM(C1280:C1283)</f>
        <v>150000</v>
      </c>
      <c r="D1279" s="64">
        <f>SUM(D1280:D1283)</f>
        <v>150000</v>
      </c>
      <c r="E1279" s="134">
        <f>SUM(E1280:E1283)</f>
        <v>57661.73</v>
      </c>
      <c r="F1279" s="14">
        <f t="shared" si="127"/>
        <v>38.44115333333333</v>
      </c>
    </row>
    <row r="1280" spans="1:6" ht="18" customHeight="1">
      <c r="A1280" s="224" t="s">
        <v>1045</v>
      </c>
      <c r="B1280" s="225"/>
      <c r="C1280" s="4">
        <v>77000</v>
      </c>
      <c r="D1280" s="4">
        <v>77000</v>
      </c>
      <c r="E1280" s="14">
        <v>27159.58</v>
      </c>
      <c r="F1280" s="14">
        <f t="shared" si="127"/>
        <v>35.27218181818182</v>
      </c>
    </row>
    <row r="1281" spans="1:6" ht="18" customHeight="1">
      <c r="A1281" s="224" t="s">
        <v>1319</v>
      </c>
      <c r="B1281" s="225"/>
      <c r="C1281" s="4">
        <v>0</v>
      </c>
      <c r="D1281" s="4">
        <v>0</v>
      </c>
      <c r="E1281" s="14">
        <v>0</v>
      </c>
      <c r="F1281" s="14" t="e">
        <f t="shared" si="127"/>
        <v>#DIV/0!</v>
      </c>
    </row>
    <row r="1282" spans="1:6" ht="18" customHeight="1">
      <c r="A1282" s="224" t="s">
        <v>1320</v>
      </c>
      <c r="B1282" s="225"/>
      <c r="C1282" s="4">
        <v>60000</v>
      </c>
      <c r="D1282" s="4">
        <v>60000</v>
      </c>
      <c r="E1282" s="14">
        <v>30502.15</v>
      </c>
      <c r="F1282" s="14">
        <f t="shared" si="127"/>
        <v>50.83691666666667</v>
      </c>
    </row>
    <row r="1283" spans="1:6" ht="18" customHeight="1">
      <c r="A1283" s="224" t="s">
        <v>1321</v>
      </c>
      <c r="B1283" s="225"/>
      <c r="C1283" s="4">
        <v>13000</v>
      </c>
      <c r="D1283" s="4">
        <v>13000</v>
      </c>
      <c r="E1283" s="14">
        <v>0</v>
      </c>
      <c r="F1283" s="14">
        <f t="shared" si="127"/>
        <v>0</v>
      </c>
    </row>
    <row r="1284" spans="1:6" ht="21" customHeight="1">
      <c r="A1284" s="68">
        <v>42</v>
      </c>
      <c r="B1284" s="3" t="s">
        <v>9</v>
      </c>
      <c r="C1284" s="4">
        <f>C1285+C1287+C1290+C1292</f>
        <v>150000</v>
      </c>
      <c r="D1284" s="4">
        <f>D1285+D1287+D1290+D1292</f>
        <v>150000</v>
      </c>
      <c r="E1284" s="14">
        <f>E1285+E1287+E1290+E1292</f>
        <v>57661.73</v>
      </c>
      <c r="F1284" s="14">
        <f t="shared" si="127"/>
        <v>38.44115333333333</v>
      </c>
    </row>
    <row r="1285" spans="1:6" ht="18" customHeight="1">
      <c r="A1285" s="68">
        <v>421</v>
      </c>
      <c r="B1285" s="3" t="s">
        <v>84</v>
      </c>
      <c r="C1285" s="4">
        <v>0</v>
      </c>
      <c r="D1285" s="4">
        <v>0</v>
      </c>
      <c r="E1285" s="14">
        <f>E1286</f>
        <v>0</v>
      </c>
      <c r="F1285" s="14" t="e">
        <f t="shared" si="127"/>
        <v>#DIV/0!</v>
      </c>
    </row>
    <row r="1286" spans="1:6" ht="15" customHeight="1">
      <c r="A1286" s="68">
        <v>4221</v>
      </c>
      <c r="B1286" s="3" t="s">
        <v>1333</v>
      </c>
      <c r="C1286" s="4">
        <v>0</v>
      </c>
      <c r="D1286" s="4">
        <v>0</v>
      </c>
      <c r="E1286" s="14">
        <v>0</v>
      </c>
      <c r="F1286" s="14" t="e">
        <f t="shared" si="127"/>
        <v>#DIV/0!</v>
      </c>
    </row>
    <row r="1287" spans="1:6" ht="18" customHeight="1">
      <c r="A1287" s="68">
        <v>422</v>
      </c>
      <c r="B1287" s="3" t="s">
        <v>10</v>
      </c>
      <c r="C1287" s="4">
        <v>21000</v>
      </c>
      <c r="D1287" s="4">
        <v>21000</v>
      </c>
      <c r="E1287" s="14">
        <f>E1288+E1289</f>
        <v>0</v>
      </c>
      <c r="F1287" s="14">
        <f t="shared" si="127"/>
        <v>0</v>
      </c>
    </row>
    <row r="1288" spans="1:6" ht="15" customHeight="1">
      <c r="A1288" s="68">
        <v>4221</v>
      </c>
      <c r="B1288" s="3" t="s">
        <v>143</v>
      </c>
      <c r="C1288" s="4">
        <v>0</v>
      </c>
      <c r="D1288" s="4">
        <v>0</v>
      </c>
      <c r="E1288" s="14">
        <v>0</v>
      </c>
      <c r="F1288" s="14" t="e">
        <f t="shared" si="127"/>
        <v>#DIV/0!</v>
      </c>
    </row>
    <row r="1289" spans="1:6" ht="15" customHeight="1">
      <c r="A1289" s="68">
        <v>4223</v>
      </c>
      <c r="B1289" s="3" t="s">
        <v>13</v>
      </c>
      <c r="C1289" s="4">
        <v>0</v>
      </c>
      <c r="D1289" s="4">
        <v>0</v>
      </c>
      <c r="E1289" s="14">
        <v>0</v>
      </c>
      <c r="F1289" s="14" t="e">
        <f t="shared" si="127"/>
        <v>#DIV/0!</v>
      </c>
    </row>
    <row r="1290" spans="1:6" ht="18" customHeight="1">
      <c r="A1290" s="68">
        <v>424</v>
      </c>
      <c r="B1290" s="3" t="s">
        <v>27</v>
      </c>
      <c r="C1290" s="4">
        <v>120000</v>
      </c>
      <c r="D1290" s="4">
        <v>120000</v>
      </c>
      <c r="E1290" s="14">
        <f>SUM(E1291)</f>
        <v>57661.73</v>
      </c>
      <c r="F1290" s="14">
        <f t="shared" si="127"/>
        <v>48.05144166666667</v>
      </c>
    </row>
    <row r="1291" spans="1:6" ht="15" customHeight="1">
      <c r="A1291" s="68">
        <v>4241</v>
      </c>
      <c r="B1291" s="3" t="s">
        <v>28</v>
      </c>
      <c r="C1291" s="4">
        <v>0</v>
      </c>
      <c r="D1291" s="4">
        <v>0</v>
      </c>
      <c r="E1291" s="14">
        <v>57661.73</v>
      </c>
      <c r="F1291" s="14" t="e">
        <f t="shared" si="127"/>
        <v>#DIV/0!</v>
      </c>
    </row>
    <row r="1292" spans="1:6" ht="18" customHeight="1">
      <c r="A1292" s="68">
        <v>426</v>
      </c>
      <c r="B1292" s="3" t="s">
        <v>731</v>
      </c>
      <c r="C1292" s="4">
        <v>9000</v>
      </c>
      <c r="D1292" s="4">
        <v>9000</v>
      </c>
      <c r="E1292" s="14">
        <f>SUM(E1293:E1294)</f>
        <v>0</v>
      </c>
      <c r="F1292" s="14">
        <f t="shared" si="127"/>
        <v>0</v>
      </c>
    </row>
    <row r="1293" spans="1:6" ht="15" customHeight="1">
      <c r="A1293" s="68">
        <v>4262</v>
      </c>
      <c r="B1293" s="3" t="s">
        <v>732</v>
      </c>
      <c r="C1293" s="4">
        <v>0</v>
      </c>
      <c r="D1293" s="4">
        <v>0</v>
      </c>
      <c r="E1293" s="14">
        <v>0</v>
      </c>
      <c r="F1293" s="14" t="e">
        <f t="shared" si="127"/>
        <v>#DIV/0!</v>
      </c>
    </row>
    <row r="1294" spans="1:6" ht="15" customHeight="1">
      <c r="A1294" s="68">
        <v>4263</v>
      </c>
      <c r="B1294" s="3" t="s">
        <v>736</v>
      </c>
      <c r="C1294" s="4">
        <v>0</v>
      </c>
      <c r="D1294" s="4">
        <v>0</v>
      </c>
      <c r="E1294" s="14">
        <v>0</v>
      </c>
      <c r="F1294" s="14" t="e">
        <f t="shared" si="127"/>
        <v>#DIV/0!</v>
      </c>
    </row>
    <row r="1295" spans="1:6" ht="21" customHeight="1">
      <c r="A1295" s="68">
        <v>43</v>
      </c>
      <c r="B1295" s="3" t="s">
        <v>784</v>
      </c>
      <c r="C1295" s="4">
        <f aca="true" t="shared" si="128" ref="C1295:E1296">C1296</f>
        <v>0</v>
      </c>
      <c r="D1295" s="4">
        <f t="shared" si="128"/>
        <v>0</v>
      </c>
      <c r="E1295" s="14">
        <f t="shared" si="128"/>
        <v>0</v>
      </c>
      <c r="F1295" s="14" t="e">
        <f t="shared" si="127"/>
        <v>#DIV/0!</v>
      </c>
    </row>
    <row r="1296" spans="1:6" ht="18" customHeight="1">
      <c r="A1296" s="68">
        <v>431</v>
      </c>
      <c r="B1296" s="3" t="s">
        <v>785</v>
      </c>
      <c r="C1296" s="4">
        <v>0</v>
      </c>
      <c r="D1296" s="4">
        <v>0</v>
      </c>
      <c r="E1296" s="14">
        <f t="shared" si="128"/>
        <v>0</v>
      </c>
      <c r="F1296" s="14" t="e">
        <f t="shared" si="127"/>
        <v>#DIV/0!</v>
      </c>
    </row>
    <row r="1297" spans="1:6" ht="15" customHeight="1">
      <c r="A1297" s="68">
        <v>4312</v>
      </c>
      <c r="B1297" s="3" t="s">
        <v>786</v>
      </c>
      <c r="C1297" s="4">
        <v>0</v>
      </c>
      <c r="D1297" s="4">
        <v>0</v>
      </c>
      <c r="E1297" s="14">
        <v>0</v>
      </c>
      <c r="F1297" s="14" t="e">
        <f t="shared" si="127"/>
        <v>#DIV/0!</v>
      </c>
    </row>
    <row r="1298" spans="1:6" ht="25.5" customHeight="1">
      <c r="A1298" s="226" t="s">
        <v>1322</v>
      </c>
      <c r="B1298" s="227"/>
      <c r="C1298" s="5">
        <f>C1304</f>
        <v>300000</v>
      </c>
      <c r="D1298" s="5">
        <f>D1304</f>
        <v>300000</v>
      </c>
      <c r="E1298" s="136">
        <f>E1304</f>
        <v>0</v>
      </c>
      <c r="F1298" s="14">
        <f aca="true" t="shared" si="129" ref="F1298:F1306">E1298/D1298*100</f>
        <v>0</v>
      </c>
    </row>
    <row r="1299" spans="1:6" ht="25.5" customHeight="1">
      <c r="A1299" s="228" t="s">
        <v>1323</v>
      </c>
      <c r="B1299" s="229"/>
      <c r="C1299" s="64">
        <f>SUM(C1300:C1303)</f>
        <v>300000</v>
      </c>
      <c r="D1299" s="64">
        <f>SUM(D1300:D1303)</f>
        <v>300000</v>
      </c>
      <c r="E1299" s="134">
        <f>SUM(E1300:E1303)</f>
        <v>0</v>
      </c>
      <c r="F1299" s="14">
        <f t="shared" si="129"/>
        <v>0</v>
      </c>
    </row>
    <row r="1300" spans="1:6" ht="18" customHeight="1">
      <c r="A1300" s="224" t="s">
        <v>1045</v>
      </c>
      <c r="B1300" s="225"/>
      <c r="C1300" s="4">
        <v>0</v>
      </c>
      <c r="D1300" s="4">
        <v>0</v>
      </c>
      <c r="E1300" s="14">
        <v>0</v>
      </c>
      <c r="F1300" s="14" t="e">
        <f t="shared" si="129"/>
        <v>#DIV/0!</v>
      </c>
    </row>
    <row r="1301" spans="1:6" ht="18" customHeight="1">
      <c r="A1301" s="224" t="s">
        <v>1319</v>
      </c>
      <c r="B1301" s="225"/>
      <c r="C1301" s="4">
        <v>0</v>
      </c>
      <c r="D1301" s="4">
        <v>0</v>
      </c>
      <c r="E1301" s="14">
        <v>0</v>
      </c>
      <c r="F1301" s="14" t="e">
        <f t="shared" si="129"/>
        <v>#DIV/0!</v>
      </c>
    </row>
    <row r="1302" spans="1:6" ht="18" customHeight="1">
      <c r="A1302" s="224" t="s">
        <v>1320</v>
      </c>
      <c r="B1302" s="225"/>
      <c r="C1302" s="4">
        <v>0</v>
      </c>
      <c r="D1302" s="4">
        <v>0</v>
      </c>
      <c r="E1302" s="14">
        <v>0</v>
      </c>
      <c r="F1302" s="14" t="e">
        <f t="shared" si="129"/>
        <v>#DIV/0!</v>
      </c>
    </row>
    <row r="1303" spans="1:6" ht="18" customHeight="1">
      <c r="A1303" s="224" t="s">
        <v>1321</v>
      </c>
      <c r="B1303" s="225"/>
      <c r="C1303" s="4">
        <v>300000</v>
      </c>
      <c r="D1303" s="4">
        <v>300000</v>
      </c>
      <c r="E1303" s="14">
        <v>0</v>
      </c>
      <c r="F1303" s="14">
        <f t="shared" si="129"/>
        <v>0</v>
      </c>
    </row>
    <row r="1304" spans="1:6" ht="21" customHeight="1">
      <c r="A1304" s="68">
        <v>41</v>
      </c>
      <c r="B1304" s="3" t="s">
        <v>1324</v>
      </c>
      <c r="C1304" s="4">
        <f>C1305</f>
        <v>300000</v>
      </c>
      <c r="D1304" s="4">
        <f>D1305</f>
        <v>300000</v>
      </c>
      <c r="E1304" s="14">
        <f>E1305</f>
        <v>0</v>
      </c>
      <c r="F1304" s="14">
        <f t="shared" si="129"/>
        <v>0</v>
      </c>
    </row>
    <row r="1305" spans="1:6" ht="18" customHeight="1">
      <c r="A1305" s="68">
        <v>412</v>
      </c>
      <c r="B1305" s="3" t="s">
        <v>1325</v>
      </c>
      <c r="C1305" s="4">
        <v>300000</v>
      </c>
      <c r="D1305" s="4">
        <v>300000</v>
      </c>
      <c r="E1305" s="14">
        <f>E1306</f>
        <v>0</v>
      </c>
      <c r="F1305" s="14">
        <f t="shared" si="129"/>
        <v>0</v>
      </c>
    </row>
    <row r="1306" spans="1:6" ht="15" customHeight="1">
      <c r="A1306" s="68">
        <v>4124</v>
      </c>
      <c r="B1306" s="3" t="s">
        <v>1326</v>
      </c>
      <c r="C1306" s="4">
        <v>0</v>
      </c>
      <c r="D1306" s="4">
        <v>0</v>
      </c>
      <c r="E1306" s="14">
        <v>0</v>
      </c>
      <c r="F1306" s="14" t="e">
        <f t="shared" si="129"/>
        <v>#DIV/0!</v>
      </c>
    </row>
    <row r="1307" spans="1:8" ht="32.25" customHeight="1">
      <c r="A1307" s="3"/>
      <c r="B1307" s="140" t="s">
        <v>29</v>
      </c>
      <c r="C1307" s="84">
        <f>C6</f>
        <v>36435350</v>
      </c>
      <c r="D1307" s="84">
        <f>D6</f>
        <v>36435350</v>
      </c>
      <c r="E1307" s="139">
        <f>E6</f>
        <v>14677470.45</v>
      </c>
      <c r="F1307" s="14">
        <f>E1307/D1307*100</f>
        <v>40.283599443946606</v>
      </c>
      <c r="H1307" s="2">
        <f>SUM(H7:H1307)</f>
        <v>0</v>
      </c>
    </row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</sheetData>
  <sheetProtection/>
  <mergeCells count="733">
    <mergeCell ref="A808:B808"/>
    <mergeCell ref="A1157:B1157"/>
    <mergeCell ref="A802:B802"/>
    <mergeCell ref="A803:B803"/>
    <mergeCell ref="A804:B804"/>
    <mergeCell ref="A805:B805"/>
    <mergeCell ref="A806:B806"/>
    <mergeCell ref="A807:B807"/>
    <mergeCell ref="A1154:B1154"/>
    <mergeCell ref="A1155:B1155"/>
    <mergeCell ref="A569:B569"/>
    <mergeCell ref="A570:B570"/>
    <mergeCell ref="A571:B571"/>
    <mergeCell ref="A572:B572"/>
    <mergeCell ref="A801:B801"/>
    <mergeCell ref="A580:B580"/>
    <mergeCell ref="A581:B581"/>
    <mergeCell ref="A582:B582"/>
    <mergeCell ref="A583:B583"/>
    <mergeCell ref="A584:B584"/>
    <mergeCell ref="A14:B14"/>
    <mergeCell ref="A1280:B1280"/>
    <mergeCell ref="A1281:B1281"/>
    <mergeCell ref="A1282:B1282"/>
    <mergeCell ref="A1283:B1283"/>
    <mergeCell ref="A1217:B1217"/>
    <mergeCell ref="A1218:B1218"/>
    <mergeCell ref="A1234:B1234"/>
    <mergeCell ref="A1235:B1235"/>
    <mergeCell ref="A568:B568"/>
    <mergeCell ref="A1236:B1236"/>
    <mergeCell ref="A1237:B1237"/>
    <mergeCell ref="A1238:B1238"/>
    <mergeCell ref="A1279:B1279"/>
    <mergeCell ref="A1278:B1278"/>
    <mergeCell ref="A1303:B1303"/>
    <mergeCell ref="A1302:B1302"/>
    <mergeCell ref="A1301:B1301"/>
    <mergeCell ref="A1300:B1300"/>
    <mergeCell ref="A1223:B1223"/>
    <mergeCell ref="A1228:B1228"/>
    <mergeCell ref="A1229:B1229"/>
    <mergeCell ref="A1230:B1230"/>
    <mergeCell ref="A1231:B1231"/>
    <mergeCell ref="A1227:B1227"/>
    <mergeCell ref="A1160:B1160"/>
    <mergeCell ref="A1212:B1212"/>
    <mergeCell ref="A1213:B1213"/>
    <mergeCell ref="A1214:B1214"/>
    <mergeCell ref="A1215:B1215"/>
    <mergeCell ref="A1216:B1216"/>
    <mergeCell ref="A1211:B1211"/>
    <mergeCell ref="A1136:B1136"/>
    <mergeCell ref="A1137:B1137"/>
    <mergeCell ref="A1138:B1138"/>
    <mergeCell ref="A1139:B1139"/>
    <mergeCell ref="A1153:B1153"/>
    <mergeCell ref="A1148:B1148"/>
    <mergeCell ref="A1149:B1149"/>
    <mergeCell ref="A1143:B1143"/>
    <mergeCell ref="A1147:B1147"/>
    <mergeCell ref="A1146:B1146"/>
    <mergeCell ref="A1127:B1127"/>
    <mergeCell ref="A1128:B1128"/>
    <mergeCell ref="A1133:B1133"/>
    <mergeCell ref="A1134:B1134"/>
    <mergeCell ref="A1132:B1132"/>
    <mergeCell ref="A1135:B1135"/>
    <mergeCell ref="A1122:B1122"/>
    <mergeCell ref="A1123:B1123"/>
    <mergeCell ref="A1124:B1124"/>
    <mergeCell ref="A1121:B1121"/>
    <mergeCell ref="A1125:B1125"/>
    <mergeCell ref="A1126:B1126"/>
    <mergeCell ref="A1111:B1111"/>
    <mergeCell ref="A1112:B1112"/>
    <mergeCell ref="A1113:B1113"/>
    <mergeCell ref="A1114:B1114"/>
    <mergeCell ref="A1115:B1115"/>
    <mergeCell ref="A1116:B1116"/>
    <mergeCell ref="A1097:B1097"/>
    <mergeCell ref="A1098:B1098"/>
    <mergeCell ref="A1099:B1099"/>
    <mergeCell ref="A1100:B1100"/>
    <mergeCell ref="A1101:B1101"/>
    <mergeCell ref="A1110:B1110"/>
    <mergeCell ref="A1109:B1109"/>
    <mergeCell ref="A1087:B1087"/>
    <mergeCell ref="A1088:B1088"/>
    <mergeCell ref="A1089:B1089"/>
    <mergeCell ref="A1090:B1090"/>
    <mergeCell ref="A1095:B1095"/>
    <mergeCell ref="A1096:B1096"/>
    <mergeCell ref="A1094:B1094"/>
    <mergeCell ref="A1077:B1077"/>
    <mergeCell ref="A1078:B1078"/>
    <mergeCell ref="A1079:B1079"/>
    <mergeCell ref="A1084:B1084"/>
    <mergeCell ref="A1085:B1085"/>
    <mergeCell ref="A1086:B1086"/>
    <mergeCell ref="A1058:B1058"/>
    <mergeCell ref="A1059:B1059"/>
    <mergeCell ref="A1073:B1073"/>
    <mergeCell ref="A1074:B1074"/>
    <mergeCell ref="A1075:B1075"/>
    <mergeCell ref="A1076:B1076"/>
    <mergeCell ref="A1055:B1055"/>
    <mergeCell ref="A1056:B1056"/>
    <mergeCell ref="A1057:B1057"/>
    <mergeCell ref="A1041:B1041"/>
    <mergeCell ref="A1042:B1042"/>
    <mergeCell ref="A1036:B1036"/>
    <mergeCell ref="A1037:B1037"/>
    <mergeCell ref="A1038:B1038"/>
    <mergeCell ref="A1039:B1039"/>
    <mergeCell ref="A1040:B1040"/>
    <mergeCell ref="A1027:B1027"/>
    <mergeCell ref="A1028:B1028"/>
    <mergeCell ref="A1029:B1029"/>
    <mergeCell ref="A1030:B1030"/>
    <mergeCell ref="A1053:B1053"/>
    <mergeCell ref="A1054:B1054"/>
    <mergeCell ref="A1007:B1007"/>
    <mergeCell ref="A1008:B1008"/>
    <mergeCell ref="A1009:B1009"/>
    <mergeCell ref="A1024:B1024"/>
    <mergeCell ref="A1025:B1025"/>
    <mergeCell ref="A1026:B1026"/>
    <mergeCell ref="A1022:B1022"/>
    <mergeCell ref="A1023:B1023"/>
    <mergeCell ref="A996:B996"/>
    <mergeCell ref="A997:B997"/>
    <mergeCell ref="A1003:B1003"/>
    <mergeCell ref="A1004:B1004"/>
    <mergeCell ref="A1005:B1005"/>
    <mergeCell ref="A1006:B1006"/>
    <mergeCell ref="A1002:B1002"/>
    <mergeCell ref="A991:B991"/>
    <mergeCell ref="A992:B992"/>
    <mergeCell ref="A989:B989"/>
    <mergeCell ref="A993:B993"/>
    <mergeCell ref="A994:B994"/>
    <mergeCell ref="A995:B995"/>
    <mergeCell ref="A990:B990"/>
    <mergeCell ref="A980:B980"/>
    <mergeCell ref="A981:B981"/>
    <mergeCell ref="A982:B982"/>
    <mergeCell ref="A983:B983"/>
    <mergeCell ref="A984:B984"/>
    <mergeCell ref="A985:B985"/>
    <mergeCell ref="A970:B970"/>
    <mergeCell ref="A966:B966"/>
    <mergeCell ref="A971:B971"/>
    <mergeCell ref="A972:B972"/>
    <mergeCell ref="A973:B973"/>
    <mergeCell ref="A979:B979"/>
    <mergeCell ref="A978:B978"/>
    <mergeCell ref="A977:B977"/>
    <mergeCell ref="A943:B943"/>
    <mergeCell ref="A944:B944"/>
    <mergeCell ref="A945:B945"/>
    <mergeCell ref="A967:B967"/>
    <mergeCell ref="A968:B968"/>
    <mergeCell ref="A969:B969"/>
    <mergeCell ref="A949:B949"/>
    <mergeCell ref="A927:B927"/>
    <mergeCell ref="A928:B928"/>
    <mergeCell ref="A939:B939"/>
    <mergeCell ref="A940:B940"/>
    <mergeCell ref="A941:B941"/>
    <mergeCell ref="A942:B942"/>
    <mergeCell ref="A938:B938"/>
    <mergeCell ref="A922:B922"/>
    <mergeCell ref="A923:B923"/>
    <mergeCell ref="A924:B924"/>
    <mergeCell ref="A925:B925"/>
    <mergeCell ref="A926:B926"/>
    <mergeCell ref="A921:B921"/>
    <mergeCell ref="A912:B912"/>
    <mergeCell ref="A913:B913"/>
    <mergeCell ref="A914:B914"/>
    <mergeCell ref="A915:B915"/>
    <mergeCell ref="A916:B916"/>
    <mergeCell ref="A917:B917"/>
    <mergeCell ref="A895:B895"/>
    <mergeCell ref="A896:B896"/>
    <mergeCell ref="A897:B897"/>
    <mergeCell ref="A898:B898"/>
    <mergeCell ref="A899:B899"/>
    <mergeCell ref="A911:B911"/>
    <mergeCell ref="A883:B883"/>
    <mergeCell ref="A884:B884"/>
    <mergeCell ref="A885:B885"/>
    <mergeCell ref="A893:B893"/>
    <mergeCell ref="A892:B892"/>
    <mergeCell ref="A894:B894"/>
    <mergeCell ref="A855:B855"/>
    <mergeCell ref="A856:B856"/>
    <mergeCell ref="A879:B879"/>
    <mergeCell ref="A880:B880"/>
    <mergeCell ref="A881:B881"/>
    <mergeCell ref="A882:B882"/>
    <mergeCell ref="A819:B819"/>
    <mergeCell ref="A820:B820"/>
    <mergeCell ref="A835:B835"/>
    <mergeCell ref="A836:B836"/>
    <mergeCell ref="A837:B837"/>
    <mergeCell ref="A838:B838"/>
    <mergeCell ref="A834:B834"/>
    <mergeCell ref="A812:B812"/>
    <mergeCell ref="A910:B910"/>
    <mergeCell ref="A665:B665"/>
    <mergeCell ref="A553:B553"/>
    <mergeCell ref="A814:B814"/>
    <mergeCell ref="A815:B815"/>
    <mergeCell ref="A816:B816"/>
    <mergeCell ref="A817:B817"/>
    <mergeCell ref="A818:B818"/>
    <mergeCell ref="A741:B741"/>
    <mergeCell ref="A12:B12"/>
    <mergeCell ref="A10:B10"/>
    <mergeCell ref="A13:B13"/>
    <mergeCell ref="A478:B478"/>
    <mergeCell ref="A695:B695"/>
    <mergeCell ref="A730:B730"/>
    <mergeCell ref="A718:B718"/>
    <mergeCell ref="A238:B238"/>
    <mergeCell ref="A576:B576"/>
    <mergeCell ref="A577:B577"/>
    <mergeCell ref="A6:B6"/>
    <mergeCell ref="A1144:B1144"/>
    <mergeCell ref="A1145:B1145"/>
    <mergeCell ref="A1035:B1035"/>
    <mergeCell ref="A252:B252"/>
    <mergeCell ref="A345:B345"/>
    <mergeCell ref="A356:B356"/>
    <mergeCell ref="A8:B8"/>
    <mergeCell ref="A9:B9"/>
    <mergeCell ref="A11:B11"/>
    <mergeCell ref="A7:B7"/>
    <mergeCell ref="A1233:B1233"/>
    <mergeCell ref="A1047:B1047"/>
    <mergeCell ref="A1051:B1051"/>
    <mergeCell ref="A1052:B1052"/>
    <mergeCell ref="A1083:B1083"/>
    <mergeCell ref="A1151:B1151"/>
    <mergeCell ref="A1072:B1072"/>
    <mergeCell ref="A1152:B1152"/>
    <mergeCell ref="A631:B631"/>
    <mergeCell ref="A813:B813"/>
    <mergeCell ref="A878:B878"/>
    <mergeCell ref="A2:F2"/>
    <mergeCell ref="A4:B4"/>
    <mergeCell ref="A5:B5"/>
    <mergeCell ref="A539:B539"/>
    <mergeCell ref="A654:B654"/>
    <mergeCell ref="A632:B632"/>
    <mergeCell ref="A643:B643"/>
    <mergeCell ref="A626:B626"/>
    <mergeCell ref="A839:B839"/>
    <mergeCell ref="A840:B840"/>
    <mergeCell ref="A841:B841"/>
    <mergeCell ref="A850:B850"/>
    <mergeCell ref="A851:B851"/>
    <mergeCell ref="A852:B852"/>
    <mergeCell ref="A849:B849"/>
    <mergeCell ref="A853:B853"/>
    <mergeCell ref="A854:B854"/>
    <mergeCell ref="A16:B16"/>
    <mergeCell ref="A144:B144"/>
    <mergeCell ref="A116:B116"/>
    <mergeCell ref="A667:B667"/>
    <mergeCell ref="A668:B668"/>
    <mergeCell ref="A670:B670"/>
    <mergeCell ref="A225:B225"/>
    <mergeCell ref="A226:B226"/>
    <mergeCell ref="A227:B227"/>
    <mergeCell ref="A228:B228"/>
    <mergeCell ref="A15:B15"/>
    <mergeCell ref="A503:B503"/>
    <mergeCell ref="A344:B344"/>
    <mergeCell ref="A378:B378"/>
    <mergeCell ref="A455:B455"/>
    <mergeCell ref="A456:B456"/>
    <mergeCell ref="A61:B61"/>
    <mergeCell ref="A62:B62"/>
    <mergeCell ref="A202:B202"/>
    <mergeCell ref="A121:B121"/>
    <mergeCell ref="A206:B206"/>
    <mergeCell ref="A203:B203"/>
    <mergeCell ref="A204:B204"/>
    <mergeCell ref="A21:B21"/>
    <mergeCell ref="A22:B22"/>
    <mergeCell ref="A91:B91"/>
    <mergeCell ref="A71:B71"/>
    <mergeCell ref="A201:B201"/>
    <mergeCell ref="A60:B60"/>
    <mergeCell ref="A117:B117"/>
    <mergeCell ref="A72:B72"/>
    <mergeCell ref="A73:B73"/>
    <mergeCell ref="A74:B74"/>
    <mergeCell ref="A75:B75"/>
    <mergeCell ref="A76:B76"/>
    <mergeCell ref="A99:B99"/>
    <mergeCell ref="A98:B98"/>
    <mergeCell ref="A77:B77"/>
    <mergeCell ref="A93:B93"/>
    <mergeCell ref="A94:B94"/>
    <mergeCell ref="A95:B95"/>
    <mergeCell ref="A96:B96"/>
    <mergeCell ref="A97:B97"/>
    <mergeCell ref="A78:B78"/>
    <mergeCell ref="A92:B92"/>
    <mergeCell ref="A122:B122"/>
    <mergeCell ref="A123:B123"/>
    <mergeCell ref="A162:B162"/>
    <mergeCell ref="A163:B163"/>
    <mergeCell ref="A164:B164"/>
    <mergeCell ref="A118:B118"/>
    <mergeCell ref="A119:B119"/>
    <mergeCell ref="A120:B120"/>
    <mergeCell ref="A165:B165"/>
    <mergeCell ref="A161:B161"/>
    <mergeCell ref="A124:B124"/>
    <mergeCell ref="A145:B145"/>
    <mergeCell ref="A146:B146"/>
    <mergeCell ref="A166:B166"/>
    <mergeCell ref="A151:B151"/>
    <mergeCell ref="A167:B167"/>
    <mergeCell ref="A178:B178"/>
    <mergeCell ref="A179:B179"/>
    <mergeCell ref="A180:B180"/>
    <mergeCell ref="A181:B181"/>
    <mergeCell ref="A176:B176"/>
    <mergeCell ref="A168:B168"/>
    <mergeCell ref="A177:B177"/>
    <mergeCell ref="A182:B182"/>
    <mergeCell ref="A183:B183"/>
    <mergeCell ref="A189:B189"/>
    <mergeCell ref="A190:B190"/>
    <mergeCell ref="A191:B191"/>
    <mergeCell ref="A188:B188"/>
    <mergeCell ref="A184:B184"/>
    <mergeCell ref="A17:B17"/>
    <mergeCell ref="A56:B56"/>
    <mergeCell ref="A57:B57"/>
    <mergeCell ref="A58:B58"/>
    <mergeCell ref="A59:B59"/>
    <mergeCell ref="A18:B18"/>
    <mergeCell ref="A19:B19"/>
    <mergeCell ref="A55:B55"/>
    <mergeCell ref="A23:B23"/>
    <mergeCell ref="A20:B20"/>
    <mergeCell ref="A207:B207"/>
    <mergeCell ref="A208:B208"/>
    <mergeCell ref="A213:B213"/>
    <mergeCell ref="A214:B214"/>
    <mergeCell ref="A192:B192"/>
    <mergeCell ref="A193:B193"/>
    <mergeCell ref="A194:B194"/>
    <mergeCell ref="A195:B195"/>
    <mergeCell ref="A212:B212"/>
    <mergeCell ref="A205:B205"/>
    <mergeCell ref="A215:B215"/>
    <mergeCell ref="A216:B216"/>
    <mergeCell ref="A217:B217"/>
    <mergeCell ref="A218:B218"/>
    <mergeCell ref="A219:B219"/>
    <mergeCell ref="A224:B224"/>
    <mergeCell ref="A223:B223"/>
    <mergeCell ref="A229:B229"/>
    <mergeCell ref="A230:B230"/>
    <mergeCell ref="A239:B239"/>
    <mergeCell ref="A240:B240"/>
    <mergeCell ref="A241:B241"/>
    <mergeCell ref="A242:B242"/>
    <mergeCell ref="A237:B237"/>
    <mergeCell ref="A243:B243"/>
    <mergeCell ref="A244:B244"/>
    <mergeCell ref="A245:B245"/>
    <mergeCell ref="A253:B253"/>
    <mergeCell ref="A254:B254"/>
    <mergeCell ref="A255:B255"/>
    <mergeCell ref="A256:B256"/>
    <mergeCell ref="A257:B257"/>
    <mergeCell ref="A258:B258"/>
    <mergeCell ref="A259:B259"/>
    <mergeCell ref="A264:B264"/>
    <mergeCell ref="A265:B265"/>
    <mergeCell ref="A263:B263"/>
    <mergeCell ref="A266:B266"/>
    <mergeCell ref="A267:B267"/>
    <mergeCell ref="A268:B268"/>
    <mergeCell ref="A269:B269"/>
    <mergeCell ref="A270:B270"/>
    <mergeCell ref="A275:B275"/>
    <mergeCell ref="A276:B276"/>
    <mergeCell ref="A277:B277"/>
    <mergeCell ref="A278:B278"/>
    <mergeCell ref="A281:B281"/>
    <mergeCell ref="A274:B274"/>
    <mergeCell ref="A290:B290"/>
    <mergeCell ref="A286:B286"/>
    <mergeCell ref="A289:B289"/>
    <mergeCell ref="A279:B279"/>
    <mergeCell ref="A291:B291"/>
    <mergeCell ref="A292:B292"/>
    <mergeCell ref="A285:B285"/>
    <mergeCell ref="A287:B287"/>
    <mergeCell ref="A288:B288"/>
    <mergeCell ref="A280:B280"/>
    <mergeCell ref="A293:B293"/>
    <mergeCell ref="A298:B298"/>
    <mergeCell ref="A299:B299"/>
    <mergeCell ref="A300:B300"/>
    <mergeCell ref="A297:B297"/>
    <mergeCell ref="A301:B301"/>
    <mergeCell ref="A302:B302"/>
    <mergeCell ref="A303:B303"/>
    <mergeCell ref="A304:B304"/>
    <mergeCell ref="A310:B310"/>
    <mergeCell ref="A311:B311"/>
    <mergeCell ref="A312:B312"/>
    <mergeCell ref="A308:B308"/>
    <mergeCell ref="A309:B309"/>
    <mergeCell ref="A313:B313"/>
    <mergeCell ref="A314:B314"/>
    <mergeCell ref="A315:B315"/>
    <mergeCell ref="A316:B316"/>
    <mergeCell ref="A323:B323"/>
    <mergeCell ref="A324:B324"/>
    <mergeCell ref="A322:B322"/>
    <mergeCell ref="A325:B325"/>
    <mergeCell ref="A326:B326"/>
    <mergeCell ref="A327:B327"/>
    <mergeCell ref="A328:B328"/>
    <mergeCell ref="A329:B329"/>
    <mergeCell ref="A334:B334"/>
    <mergeCell ref="A333:B333"/>
    <mergeCell ref="A335:B335"/>
    <mergeCell ref="A336:B336"/>
    <mergeCell ref="A337:B337"/>
    <mergeCell ref="A338:B338"/>
    <mergeCell ref="A339:B339"/>
    <mergeCell ref="A340:B340"/>
    <mergeCell ref="A346:B346"/>
    <mergeCell ref="A347:B347"/>
    <mergeCell ref="A348:B348"/>
    <mergeCell ref="A349:B349"/>
    <mergeCell ref="A350:B350"/>
    <mergeCell ref="A351:B351"/>
    <mergeCell ref="A352:B352"/>
    <mergeCell ref="A357:B357"/>
    <mergeCell ref="A358:B358"/>
    <mergeCell ref="A359:B359"/>
    <mergeCell ref="A360:B360"/>
    <mergeCell ref="A361:B361"/>
    <mergeCell ref="A362:B362"/>
    <mergeCell ref="A363:B363"/>
    <mergeCell ref="A368:B368"/>
    <mergeCell ref="A369:B369"/>
    <mergeCell ref="A370:B370"/>
    <mergeCell ref="A367:B367"/>
    <mergeCell ref="A371:B371"/>
    <mergeCell ref="A372:B372"/>
    <mergeCell ref="A373:B373"/>
    <mergeCell ref="A374:B374"/>
    <mergeCell ref="A379:B379"/>
    <mergeCell ref="A380:B380"/>
    <mergeCell ref="A381:B381"/>
    <mergeCell ref="A382:B382"/>
    <mergeCell ref="A383:B383"/>
    <mergeCell ref="A384:B384"/>
    <mergeCell ref="A385:B385"/>
    <mergeCell ref="A390:B390"/>
    <mergeCell ref="A389:B389"/>
    <mergeCell ref="A391:B391"/>
    <mergeCell ref="A392:B392"/>
    <mergeCell ref="A393:B393"/>
    <mergeCell ref="A394:B394"/>
    <mergeCell ref="A395:B395"/>
    <mergeCell ref="A396:B396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12:B412"/>
    <mergeCell ref="A413:B413"/>
    <mergeCell ref="A414:B414"/>
    <mergeCell ref="A415:B415"/>
    <mergeCell ref="A411:B411"/>
    <mergeCell ref="A416:B416"/>
    <mergeCell ref="A417:B417"/>
    <mergeCell ref="A418:B418"/>
    <mergeCell ref="A430:B430"/>
    <mergeCell ref="A431:B431"/>
    <mergeCell ref="A432:B432"/>
    <mergeCell ref="A429:B429"/>
    <mergeCell ref="A428:B428"/>
    <mergeCell ref="A433:B433"/>
    <mergeCell ref="A434:B434"/>
    <mergeCell ref="A435:B435"/>
    <mergeCell ref="A436:B436"/>
    <mergeCell ref="A445:B445"/>
    <mergeCell ref="A446:B446"/>
    <mergeCell ref="A440:B440"/>
    <mergeCell ref="A447:B447"/>
    <mergeCell ref="A444:B444"/>
    <mergeCell ref="A448:B448"/>
    <mergeCell ref="A449:B449"/>
    <mergeCell ref="A450:B450"/>
    <mergeCell ref="A451:B451"/>
    <mergeCell ref="A457:B457"/>
    <mergeCell ref="A458:B458"/>
    <mergeCell ref="A459:B459"/>
    <mergeCell ref="A460:B460"/>
    <mergeCell ref="A461:B461"/>
    <mergeCell ref="A462:B462"/>
    <mergeCell ref="A463:B463"/>
    <mergeCell ref="A468:B468"/>
    <mergeCell ref="A469:B469"/>
    <mergeCell ref="A470:B470"/>
    <mergeCell ref="A471:B471"/>
    <mergeCell ref="A472:B472"/>
    <mergeCell ref="A467:B467"/>
    <mergeCell ref="A473:B473"/>
    <mergeCell ref="A474:B474"/>
    <mergeCell ref="A479:B479"/>
    <mergeCell ref="A480:B480"/>
    <mergeCell ref="A481:B481"/>
    <mergeCell ref="A482:B482"/>
    <mergeCell ref="A483:B483"/>
    <mergeCell ref="A484:B484"/>
    <mergeCell ref="A485:B485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4:B504"/>
    <mergeCell ref="A515:B515"/>
    <mergeCell ref="A505:B505"/>
    <mergeCell ref="A506:B506"/>
    <mergeCell ref="A507:B507"/>
    <mergeCell ref="A508:B508"/>
    <mergeCell ref="A509:B509"/>
    <mergeCell ref="A510:B510"/>
    <mergeCell ref="A516:B516"/>
    <mergeCell ref="A517:B517"/>
    <mergeCell ref="A518:B518"/>
    <mergeCell ref="A519:B519"/>
    <mergeCell ref="A520:B520"/>
    <mergeCell ref="A521:B521"/>
    <mergeCell ref="A522:B522"/>
    <mergeCell ref="A528:B528"/>
    <mergeCell ref="A529:B529"/>
    <mergeCell ref="A530:B530"/>
    <mergeCell ref="A531:B531"/>
    <mergeCell ref="A532:B532"/>
    <mergeCell ref="A526:B526"/>
    <mergeCell ref="A527:B527"/>
    <mergeCell ref="A533:B533"/>
    <mergeCell ref="A534:B534"/>
    <mergeCell ref="A540:B540"/>
    <mergeCell ref="A541:B541"/>
    <mergeCell ref="A542:B542"/>
    <mergeCell ref="A543:B543"/>
    <mergeCell ref="A538:B538"/>
    <mergeCell ref="A544:B544"/>
    <mergeCell ref="A545:B545"/>
    <mergeCell ref="A546:B546"/>
    <mergeCell ref="A554:B554"/>
    <mergeCell ref="A555:B555"/>
    <mergeCell ref="A556:B556"/>
    <mergeCell ref="A557:B557"/>
    <mergeCell ref="A558:B558"/>
    <mergeCell ref="A559:B559"/>
    <mergeCell ref="A560:B560"/>
    <mergeCell ref="A578:B578"/>
    <mergeCell ref="A579:B579"/>
    <mergeCell ref="A564:B564"/>
    <mergeCell ref="A565:B565"/>
    <mergeCell ref="A566:B566"/>
    <mergeCell ref="A567:B567"/>
    <mergeCell ref="A599:B599"/>
    <mergeCell ref="A594:B594"/>
    <mergeCell ref="A598:B598"/>
    <mergeCell ref="A600:B600"/>
    <mergeCell ref="A601:B601"/>
    <mergeCell ref="A602:B602"/>
    <mergeCell ref="A603:B603"/>
    <mergeCell ref="A604:B604"/>
    <mergeCell ref="A605:B605"/>
    <mergeCell ref="A620:B620"/>
    <mergeCell ref="A627:B627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21:B621"/>
    <mergeCell ref="A633:B633"/>
    <mergeCell ref="A634:B634"/>
    <mergeCell ref="A648:B648"/>
    <mergeCell ref="A635:B635"/>
    <mergeCell ref="A636:B636"/>
    <mergeCell ref="A637:B637"/>
    <mergeCell ref="A622:B622"/>
    <mergeCell ref="A623:B623"/>
    <mergeCell ref="A624:B624"/>
    <mergeCell ref="A625:B625"/>
    <mergeCell ref="A661:B661"/>
    <mergeCell ref="A658:B658"/>
    <mergeCell ref="A659:B659"/>
    <mergeCell ref="A660:B660"/>
    <mergeCell ref="A638:B638"/>
    <mergeCell ref="A639:B639"/>
    <mergeCell ref="A644:B644"/>
    <mergeCell ref="A645:B645"/>
    <mergeCell ref="A646:B646"/>
    <mergeCell ref="A647:B647"/>
    <mergeCell ref="A682:B682"/>
    <mergeCell ref="A683:B683"/>
    <mergeCell ref="A684:B684"/>
    <mergeCell ref="A669:B669"/>
    <mergeCell ref="A671:B671"/>
    <mergeCell ref="A649:B649"/>
    <mergeCell ref="A650:B650"/>
    <mergeCell ref="A655:B655"/>
    <mergeCell ref="A656:B656"/>
    <mergeCell ref="A657:B657"/>
    <mergeCell ref="A702:B702"/>
    <mergeCell ref="A708:B708"/>
    <mergeCell ref="A666:B666"/>
    <mergeCell ref="A685:B685"/>
    <mergeCell ref="A681:B681"/>
    <mergeCell ref="A686:B686"/>
    <mergeCell ref="A687:B687"/>
    <mergeCell ref="A688:B688"/>
    <mergeCell ref="A672:B672"/>
    <mergeCell ref="A673:B673"/>
    <mergeCell ref="A696:B696"/>
    <mergeCell ref="A697:B697"/>
    <mergeCell ref="A698:B698"/>
    <mergeCell ref="A699:B699"/>
    <mergeCell ref="A700:B700"/>
    <mergeCell ref="A701:B701"/>
    <mergeCell ref="A709:B709"/>
    <mergeCell ref="A706:B706"/>
    <mergeCell ref="A710:B710"/>
    <mergeCell ref="A711:B711"/>
    <mergeCell ref="A713:B713"/>
    <mergeCell ref="A714:B714"/>
    <mergeCell ref="A712:B712"/>
    <mergeCell ref="A707:B707"/>
    <mergeCell ref="A719:B719"/>
    <mergeCell ref="A720:B720"/>
    <mergeCell ref="A723:B723"/>
    <mergeCell ref="A724:B724"/>
    <mergeCell ref="A721:B721"/>
    <mergeCell ref="A722:B722"/>
    <mergeCell ref="A725:B725"/>
    <mergeCell ref="A731:B731"/>
    <mergeCell ref="A734:B734"/>
    <mergeCell ref="A735:B735"/>
    <mergeCell ref="A732:B732"/>
    <mergeCell ref="A733:B733"/>
    <mergeCell ref="A736:B736"/>
    <mergeCell ref="A737:B737"/>
    <mergeCell ref="A744:B744"/>
    <mergeCell ref="A745:B745"/>
    <mergeCell ref="A743:B743"/>
    <mergeCell ref="A742:B742"/>
    <mergeCell ref="A746:B746"/>
    <mergeCell ref="A747:B747"/>
    <mergeCell ref="A748:B748"/>
    <mergeCell ref="A757:B757"/>
    <mergeCell ref="A749:B749"/>
    <mergeCell ref="A756:B756"/>
    <mergeCell ref="A758:B758"/>
    <mergeCell ref="A759:B759"/>
    <mergeCell ref="A755:B755"/>
    <mergeCell ref="A770:B770"/>
    <mergeCell ref="A771:B771"/>
    <mergeCell ref="A762:B762"/>
    <mergeCell ref="A769:B769"/>
    <mergeCell ref="A772:B772"/>
    <mergeCell ref="A768:B768"/>
    <mergeCell ref="A774:B774"/>
    <mergeCell ref="A775:B775"/>
    <mergeCell ref="A773:B773"/>
    <mergeCell ref="A780:B780"/>
    <mergeCell ref="A779:B779"/>
    <mergeCell ref="A793:B793"/>
    <mergeCell ref="A152:B152"/>
    <mergeCell ref="A792:B792"/>
    <mergeCell ref="A760:B760"/>
    <mergeCell ref="A761:B761"/>
    <mergeCell ref="A781:B781"/>
    <mergeCell ref="A782:B782"/>
    <mergeCell ref="A783:B783"/>
    <mergeCell ref="A784:B784"/>
    <mergeCell ref="A785:B785"/>
    <mergeCell ref="A790:B790"/>
    <mergeCell ref="A786:B786"/>
    <mergeCell ref="A791:B791"/>
    <mergeCell ref="A1232:B1232"/>
    <mergeCell ref="A1156:B1156"/>
    <mergeCell ref="A1158:B1158"/>
    <mergeCell ref="A1159:B1159"/>
    <mergeCell ref="A796:B796"/>
    <mergeCell ref="A1219:B1219"/>
    <mergeCell ref="A797:B797"/>
    <mergeCell ref="A794:B794"/>
    <mergeCell ref="A795:B795"/>
    <mergeCell ref="A24:B24"/>
    <mergeCell ref="A1150:B1150"/>
    <mergeCell ref="A1298:B1298"/>
    <mergeCell ref="A1299:B1299"/>
    <mergeCell ref="A147:B147"/>
    <mergeCell ref="A148:B148"/>
    <mergeCell ref="A149:B149"/>
    <mergeCell ref="A150:B150"/>
  </mergeCells>
  <printOptions/>
  <pageMargins left="0.5905511811023623" right="0.35433070866141736" top="0.7874015748031497" bottom="0.7086614173228347" header="0.4724409448818898" footer="0.3937007874015748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2021-11-03T09:30:14Z</cp:lastPrinted>
  <dcterms:created xsi:type="dcterms:W3CDTF">2004-01-09T13:07:12Z</dcterms:created>
  <dcterms:modified xsi:type="dcterms:W3CDTF">2021-11-03T09:50:39Z</dcterms:modified>
  <cp:category/>
  <cp:version/>
  <cp:contentType/>
  <cp:contentStatus/>
</cp:coreProperties>
</file>